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23"/>
  <workbookPr defaultThemeVersion="124226"/>
  <mc:AlternateContent xmlns:mc="http://schemas.openxmlformats.org/markup-compatibility/2006">
    <mc:Choice Requires="x15">
      <x15ac:absPath xmlns:x15ac="http://schemas.microsoft.com/office/spreadsheetml/2010/11/ac" url="https://brcsbrms.sharepoint.com/sites/TheManual/Shared Documents/General/2. Tools, templates/1. Procurement/FINAL VERSIONS/"/>
    </mc:Choice>
  </mc:AlternateContent>
  <xr:revisionPtr revIDLastSave="4" documentId="8_{481A5D2E-5D31-407E-BFF4-B73376518C99}" xr6:coauthVersionLast="45" xr6:coauthVersionMax="45" xr10:uidLastSave="{4459C337-716E-40F1-A547-A11DC79AE9E1}"/>
  <bookViews>
    <workbookView xWindow="-120" yWindow="-120" windowWidth="20730" windowHeight="11160" tabRatio="847" xr2:uid="{00000000-000D-0000-FFFF-FFFF00000000}"/>
  </bookViews>
  <sheets>
    <sheet name="Synthesis" sheetId="10" r:id="rId1"/>
    <sheet name="Techincal rating (2)" sheetId="34" state="hidden" r:id="rId2"/>
    <sheet name="Service Provider 2" sheetId="31" r:id="rId3"/>
    <sheet name="Service Provider 3" sheetId="32" r:id="rId4"/>
    <sheet name="Finance validation" sheetId="33" r:id="rId5"/>
    <sheet name="CBA" sheetId="27" r:id="rId6"/>
    <sheet name="Service Provider 1 " sheetId="9" r:id="rId7"/>
  </sheets>
  <definedNames>
    <definedName name="_xlnm.Print_Area" localSheetId="5">CBA!$A$1:$N$46</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32" l="1"/>
  <c r="K18" i="32" s="1"/>
  <c r="H22" i="32"/>
  <c r="F21" i="32"/>
  <c r="L21" i="32" s="1"/>
  <c r="L20" i="32"/>
  <c r="F20" i="32"/>
  <c r="F19" i="32"/>
  <c r="L19" i="32" s="1"/>
  <c r="F18" i="32"/>
  <c r="L18" i="32" s="1"/>
  <c r="F17" i="32"/>
  <c r="L17" i="32" s="1"/>
  <c r="F16" i="32"/>
  <c r="L16" i="32" s="1"/>
  <c r="N15" i="32"/>
  <c r="J21" i="32" s="1"/>
  <c r="J15" i="32"/>
  <c r="F15" i="32"/>
  <c r="L15" i="32" s="1"/>
  <c r="I14" i="32"/>
  <c r="I23" i="32" s="1"/>
  <c r="H14" i="32"/>
  <c r="N13" i="32"/>
  <c r="J13" i="32"/>
  <c r="F13" i="32"/>
  <c r="L13" i="32" s="1"/>
  <c r="M13" i="32" s="1"/>
  <c r="J12" i="32"/>
  <c r="F12" i="32"/>
  <c r="L12" i="32" s="1"/>
  <c r="N11" i="32"/>
  <c r="J11" i="32"/>
  <c r="F11" i="32"/>
  <c r="L11" i="32" s="1"/>
  <c r="M11" i="32" s="1"/>
  <c r="L10" i="32"/>
  <c r="F10" i="32"/>
  <c r="F9" i="32"/>
  <c r="L9" i="32" s="1"/>
  <c r="N8" i="32"/>
  <c r="N14" i="32" s="1"/>
  <c r="J8" i="32"/>
  <c r="F8" i="32"/>
  <c r="L8" i="32" s="1"/>
  <c r="I22" i="31"/>
  <c r="K15" i="31" s="1"/>
  <c r="H22" i="31"/>
  <c r="J21" i="31"/>
  <c r="F21" i="31"/>
  <c r="L21" i="31" s="1"/>
  <c r="L20" i="31"/>
  <c r="J20" i="31"/>
  <c r="F20" i="31"/>
  <c r="J19" i="31"/>
  <c r="F19" i="31"/>
  <c r="L19" i="31" s="1"/>
  <c r="K18" i="31"/>
  <c r="J18" i="31"/>
  <c r="F18" i="31"/>
  <c r="L18" i="31" s="1"/>
  <c r="L17" i="31"/>
  <c r="K17" i="31"/>
  <c r="J17" i="31"/>
  <c r="F17" i="31"/>
  <c r="L16" i="31"/>
  <c r="K16" i="31"/>
  <c r="J16" i="31"/>
  <c r="F16" i="31"/>
  <c r="N15" i="31"/>
  <c r="N22" i="31" s="1"/>
  <c r="J15" i="31"/>
  <c r="F15" i="31"/>
  <c r="L15" i="31" s="1"/>
  <c r="I14" i="31"/>
  <c r="I23" i="31" s="1"/>
  <c r="H14" i="31"/>
  <c r="N13" i="31"/>
  <c r="J13" i="31"/>
  <c r="F13" i="31"/>
  <c r="L13" i="31" s="1"/>
  <c r="M13" i="31" s="1"/>
  <c r="F12" i="31"/>
  <c r="L12" i="31" s="1"/>
  <c r="N11" i="31"/>
  <c r="J12" i="31" s="1"/>
  <c r="J11" i="31"/>
  <c r="F11" i="31"/>
  <c r="L11" i="31" s="1"/>
  <c r="L10" i="31"/>
  <c r="J10" i="31"/>
  <c r="F10" i="31"/>
  <c r="L9" i="31"/>
  <c r="J9" i="31"/>
  <c r="F9" i="31"/>
  <c r="N8" i="31"/>
  <c r="N14" i="31" s="1"/>
  <c r="J8" i="31"/>
  <c r="F8" i="31"/>
  <c r="L8" i="31" s="1"/>
  <c r="J19" i="9"/>
  <c r="J16" i="9"/>
  <c r="F8" i="9"/>
  <c r="F9" i="9"/>
  <c r="F10" i="9"/>
  <c r="F11" i="9"/>
  <c r="F12" i="9"/>
  <c r="F13" i="9"/>
  <c r="F15" i="9"/>
  <c r="F16" i="9"/>
  <c r="F17" i="9"/>
  <c r="F18" i="9"/>
  <c r="F19" i="9"/>
  <c r="F20" i="9"/>
  <c r="F21" i="9"/>
  <c r="I14" i="9"/>
  <c r="M15" i="32" l="1"/>
  <c r="M22" i="32" s="1"/>
  <c r="L22" i="32"/>
  <c r="M8" i="32"/>
  <c r="M14" i="32" s="1"/>
  <c r="M23" i="32" s="1"/>
  <c r="L14" i="32"/>
  <c r="K21" i="32"/>
  <c r="K20" i="32"/>
  <c r="K19" i="32"/>
  <c r="K11" i="32"/>
  <c r="K10" i="32"/>
  <c r="K9" i="32"/>
  <c r="K13" i="32"/>
  <c r="K12" i="32"/>
  <c r="K8" i="32"/>
  <c r="N22" i="32"/>
  <c r="N23" i="32" s="1"/>
  <c r="K15" i="32"/>
  <c r="J9" i="32"/>
  <c r="J10" i="32"/>
  <c r="J16" i="32"/>
  <c r="J17" i="32"/>
  <c r="J18" i="32"/>
  <c r="J19" i="32"/>
  <c r="J20" i="32"/>
  <c r="K16" i="32"/>
  <c r="K17" i="32"/>
  <c r="K21" i="31"/>
  <c r="K20" i="31"/>
  <c r="K19" i="31"/>
  <c r="K9" i="31"/>
  <c r="K13" i="31"/>
  <c r="K12" i="31"/>
  <c r="K8" i="31"/>
  <c r="K11" i="31"/>
  <c r="K10" i="31"/>
  <c r="M11" i="31"/>
  <c r="M15" i="31"/>
  <c r="M22" i="31" s="1"/>
  <c r="L22" i="31"/>
  <c r="N23" i="31"/>
  <c r="L14" i="31"/>
  <c r="M8" i="31"/>
  <c r="M14" i="31" s="1"/>
  <c r="K22" i="31"/>
  <c r="L18" i="9"/>
  <c r="L17" i="9"/>
  <c r="L16" i="9"/>
  <c r="L15" i="9"/>
  <c r="M23" i="31" l="1"/>
  <c r="L23" i="32"/>
  <c r="K14" i="32"/>
  <c r="K23" i="32" s="1"/>
  <c r="K22" i="32"/>
  <c r="K14" i="31"/>
  <c r="K23" i="31" s="1"/>
  <c r="L23" i="31"/>
  <c r="E8" i="10"/>
  <c r="C8" i="10"/>
  <c r="G8" i="10"/>
  <c r="N11" i="9" l="1"/>
  <c r="J12" i="9" l="1"/>
  <c r="J11" i="9"/>
  <c r="I22" i="9"/>
  <c r="H22" i="9"/>
  <c r="H14" i="9"/>
  <c r="K17" i="9" l="1"/>
  <c r="K18" i="9"/>
  <c r="K15" i="9"/>
  <c r="K16" i="9"/>
  <c r="I23" i="9"/>
  <c r="N13" i="9"/>
  <c r="J13" i="9" s="1"/>
  <c r="L13" i="9"/>
  <c r="M13" i="9" l="1"/>
  <c r="O21" i="32" l="1"/>
  <c r="P21" i="32" s="1"/>
  <c r="O10" i="31"/>
  <c r="P10" i="31" s="1"/>
  <c r="O21" i="31"/>
  <c r="P21" i="31" s="1"/>
  <c r="E9" i="10"/>
  <c r="O10" i="32"/>
  <c r="O14" i="32" s="1"/>
  <c r="L10" i="9"/>
  <c r="L9" i="9"/>
  <c r="L8" i="9"/>
  <c r="L12" i="9"/>
  <c r="P23" i="31" l="1"/>
  <c r="O22" i="32"/>
  <c r="O23" i="32" s="1"/>
  <c r="G9" i="10"/>
  <c r="L11" i="9"/>
  <c r="M11" i="9" s="1"/>
  <c r="P10" i="32"/>
  <c r="K10" i="9"/>
  <c r="K13" i="9"/>
  <c r="K8" i="9"/>
  <c r="K9" i="9"/>
  <c r="M16" i="27"/>
  <c r="O27" i="27"/>
  <c r="R22" i="27"/>
  <c r="P22" i="27"/>
  <c r="R21" i="27"/>
  <c r="P21" i="27"/>
  <c r="R20" i="27"/>
  <c r="P20" i="27"/>
  <c r="R19" i="27"/>
  <c r="P19" i="27"/>
  <c r="R18" i="27"/>
  <c r="P18" i="27"/>
  <c r="R17" i="27"/>
  <c r="P17" i="27"/>
  <c r="Q16" i="27"/>
  <c r="R16" i="27" s="1"/>
  <c r="R24" i="27" s="1"/>
  <c r="R27" i="27" s="1"/>
  <c r="P16" i="27"/>
  <c r="L14" i="9" l="1"/>
  <c r="P24" i="27"/>
  <c r="P27" i="27" s="1"/>
  <c r="K27" i="27" l="1"/>
  <c r="L21" i="9" l="1"/>
  <c r="L20" i="9"/>
  <c r="L19" i="9"/>
  <c r="L22" i="9" l="1"/>
  <c r="L23" i="9" s="1"/>
  <c r="N22" i="27"/>
  <c r="L22" i="27"/>
  <c r="N21" i="27"/>
  <c r="L21" i="27"/>
  <c r="N20" i="27"/>
  <c r="L20" i="27"/>
  <c r="N19" i="27"/>
  <c r="L19" i="27"/>
  <c r="N18" i="27"/>
  <c r="L18" i="27"/>
  <c r="N17" i="27"/>
  <c r="L17" i="27"/>
  <c r="N16" i="27"/>
  <c r="L16" i="27"/>
  <c r="N24" i="27" l="1"/>
  <c r="N27" i="27" s="1"/>
  <c r="L24" i="27"/>
  <c r="L27" i="27" s="1"/>
  <c r="G27" i="27" l="1"/>
  <c r="C27" i="27"/>
  <c r="I22" i="27"/>
  <c r="J22" i="27" s="1"/>
  <c r="H22" i="27"/>
  <c r="E22" i="27"/>
  <c r="F22" i="27" s="1"/>
  <c r="D22" i="27"/>
  <c r="I21" i="27"/>
  <c r="J21" i="27" s="1"/>
  <c r="H21" i="27"/>
  <c r="E21" i="27"/>
  <c r="F21" i="27" s="1"/>
  <c r="D21" i="27"/>
  <c r="I20" i="27"/>
  <c r="J20" i="27" s="1"/>
  <c r="H20" i="27"/>
  <c r="E20" i="27"/>
  <c r="F20" i="27" s="1"/>
  <c r="D20" i="27"/>
  <c r="I19" i="27"/>
  <c r="J19" i="27" s="1"/>
  <c r="H19" i="27"/>
  <c r="E19" i="27"/>
  <c r="F19" i="27" s="1"/>
  <c r="D19" i="27"/>
  <c r="I18" i="27"/>
  <c r="J18" i="27" s="1"/>
  <c r="H18" i="27"/>
  <c r="E18" i="27"/>
  <c r="F18" i="27" s="1"/>
  <c r="D18" i="27"/>
  <c r="I17" i="27"/>
  <c r="J17" i="27" s="1"/>
  <c r="H17" i="27"/>
  <c r="E17" i="27"/>
  <c r="F17" i="27" s="1"/>
  <c r="D17" i="27"/>
  <c r="I16" i="27"/>
  <c r="J16" i="27" s="1"/>
  <c r="H16" i="27"/>
  <c r="E16" i="27"/>
  <c r="F16" i="27" s="1"/>
  <c r="F24" i="27" s="1"/>
  <c r="F27" i="27" s="1"/>
  <c r="D16" i="27"/>
  <c r="D24" i="27" s="1"/>
  <c r="D27" i="27" s="1"/>
  <c r="K12" i="9"/>
  <c r="N8" i="9"/>
  <c r="N14" i="9" s="1"/>
  <c r="N15" i="9"/>
  <c r="J18" i="9" s="1"/>
  <c r="J17" i="9" l="1"/>
  <c r="N22" i="9"/>
  <c r="N23" i="9" s="1"/>
  <c r="J15" i="9"/>
  <c r="J10" i="9"/>
  <c r="J9" i="9"/>
  <c r="J8" i="9"/>
  <c r="K11" i="9"/>
  <c r="K14" i="9" s="1"/>
  <c r="J24" i="27"/>
  <c r="J27" i="27" s="1"/>
  <c r="H24" i="27"/>
  <c r="H27" i="27" s="1"/>
  <c r="J21" i="9"/>
  <c r="J20" i="9"/>
  <c r="K20" i="9"/>
  <c r="K19" i="9"/>
  <c r="K21" i="9"/>
  <c r="M8" i="9"/>
  <c r="M14" i="9" s="1"/>
  <c r="M15" i="9"/>
  <c r="M22" i="9" s="1"/>
  <c r="M23" i="9" l="1"/>
  <c r="C9" i="10" s="1"/>
  <c r="K22" i="9"/>
  <c r="K23" i="9" s="1"/>
  <c r="R29" i="27"/>
  <c r="R30" i="27" s="1"/>
  <c r="F29" i="27"/>
  <c r="F30" i="27" s="1"/>
  <c r="J29" i="27"/>
  <c r="N29" i="27"/>
  <c r="E11" i="10"/>
  <c r="E13" i="10" s="1"/>
  <c r="C11" i="10" l="1"/>
  <c r="C13" i="10" s="1"/>
  <c r="C19" i="10" s="1"/>
  <c r="C12" i="10"/>
  <c r="G11" i="10"/>
  <c r="G13" i="10" s="1"/>
  <c r="C15" i="10" l="1"/>
  <c r="E15" i="10"/>
  <c r="G15" i="10"/>
  <c r="C20" i="10"/>
  <c r="E12" i="10"/>
  <c r="G12" i="10"/>
  <c r="G20" i="10"/>
  <c r="E20" i="10"/>
  <c r="C25" i="10" l="1"/>
  <c r="N30" i="27"/>
  <c r="G19" i="10" s="1"/>
  <c r="J30" i="27"/>
  <c r="E19" i="10" s="1"/>
  <c r="E21" i="10" l="1"/>
  <c r="G25" i="10"/>
  <c r="G21" i="10"/>
  <c r="C21" i="10"/>
  <c r="E25" i="10"/>
  <c r="G27" i="10" l="1"/>
  <c r="C27" i="10"/>
  <c r="E2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Claire DURHAM</author>
  </authors>
  <commentList>
    <comment ref="E15" authorId="0" shapeId="0" xr:uid="{6852C2DE-4EA4-49A1-9D82-10EB7B84B3C0}">
      <text>
        <r>
          <rPr>
            <b/>
            <sz val="9"/>
            <color indexed="81"/>
            <rFont val="Tahoma"/>
            <family val="2"/>
          </rPr>
          <t>Claire DURHAM:</t>
        </r>
        <r>
          <rPr>
            <sz val="9"/>
            <color indexed="81"/>
            <rFont val="Tahoma"/>
            <family val="2"/>
          </rPr>
          <t xml:space="preserve">
Not sure we can rate this without knowing what "officially registered mean or what "checks performed" means</t>
        </r>
      </text>
    </comment>
    <comment ref="E17" authorId="0" shapeId="0" xr:uid="{869017C8-1B79-462D-8F75-01F73DBEBB4D}">
      <text>
        <r>
          <rPr>
            <b/>
            <sz val="9"/>
            <color indexed="81"/>
            <rFont val="Tahoma"/>
            <family val="2"/>
          </rPr>
          <t>Claire DURHAM:</t>
        </r>
        <r>
          <rPr>
            <sz val="9"/>
            <color indexed="81"/>
            <rFont val="Tahoma"/>
            <family val="2"/>
          </rPr>
          <t xml:space="preserve">
Reports are in Greek language not English.</t>
        </r>
      </text>
    </comment>
    <comment ref="E18" authorId="0" shapeId="0" xr:uid="{D484D8C1-3ACD-4AB7-A65C-07A2A33C83BA}">
      <text>
        <r>
          <rPr>
            <b/>
            <sz val="9"/>
            <color indexed="81"/>
            <rFont val="Tahoma"/>
            <family val="2"/>
          </rPr>
          <t>Claire DURHAM:</t>
        </r>
        <r>
          <rPr>
            <sz val="9"/>
            <color indexed="81"/>
            <rFont val="Tahoma"/>
            <family val="2"/>
          </rPr>
          <t xml:space="preserve">
FSP responded No to 4 mandatory requirements, this has to be a 0 or 1 rating.  Needs clarification because it looks like the on-line system is for the card user not agency. Also system is in Greek language only and "could be translated into English for phase 2 but unlear on cost/timelines)</t>
        </r>
      </text>
    </comment>
    <comment ref="E20" authorId="0" shapeId="0" xr:uid="{833FDE80-1032-4CFF-A262-606687064B12}">
      <text>
        <r>
          <rPr>
            <b/>
            <sz val="9"/>
            <color indexed="81"/>
            <rFont val="Tahoma"/>
            <family val="2"/>
          </rPr>
          <t>Claire DURHAM:</t>
        </r>
        <r>
          <rPr>
            <sz val="9"/>
            <color indexed="81"/>
            <rFont val="Tahoma"/>
            <family val="2"/>
          </rPr>
          <t xml:space="preserve">
There is no leadtime given for MasterCard to approve the logo and card design.  The others say MC need approx 8 weeks to agree logo.  Needs clarification.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Claire DURHAM</author>
  </authors>
  <commentList>
    <comment ref="E15" authorId="0" shapeId="0" xr:uid="{D6828598-D0A2-4D4D-B02F-6212F268ECC1}">
      <text>
        <r>
          <rPr>
            <b/>
            <sz val="9"/>
            <color indexed="81"/>
            <rFont val="Tahoma"/>
            <family val="2"/>
          </rPr>
          <t>Claire DURHAM:</t>
        </r>
        <r>
          <rPr>
            <sz val="9"/>
            <color indexed="81"/>
            <rFont val="Tahoma"/>
            <family val="2"/>
          </rPr>
          <t xml:space="preserve">
Not sure we can rate this without knowing what "officially registered mean or what "checks performed" means</t>
        </r>
      </text>
    </comment>
    <comment ref="E17" authorId="0" shapeId="0" xr:uid="{83BAD076-2719-48C4-93BB-0699A16145B8}">
      <text>
        <r>
          <rPr>
            <b/>
            <sz val="9"/>
            <color indexed="81"/>
            <rFont val="Tahoma"/>
            <family val="2"/>
          </rPr>
          <t>Claire DURHAM:</t>
        </r>
        <r>
          <rPr>
            <sz val="9"/>
            <color indexed="81"/>
            <rFont val="Tahoma"/>
            <family val="2"/>
          </rPr>
          <t xml:space="preserve">
Reports are in Greek language not English.</t>
        </r>
      </text>
    </comment>
    <comment ref="E18" authorId="0" shapeId="0" xr:uid="{32E5AB54-8023-41CB-9FB6-A2624EA50EF0}">
      <text>
        <r>
          <rPr>
            <b/>
            <sz val="9"/>
            <color indexed="81"/>
            <rFont val="Tahoma"/>
            <family val="2"/>
          </rPr>
          <t>Claire DURHAM:</t>
        </r>
        <r>
          <rPr>
            <sz val="9"/>
            <color indexed="81"/>
            <rFont val="Tahoma"/>
            <family val="2"/>
          </rPr>
          <t xml:space="preserve">
FSP responded No to 4 mandatory requirements, this has to be a 0 or 1 rating.  Needs clarification because it looks like the on-line system is for the card user not agency. Also system is in Greek language only and "could be translated into English for phase 2 but unlear on cost/timelines)</t>
        </r>
      </text>
    </comment>
    <comment ref="E20" authorId="0" shapeId="0" xr:uid="{8061DC18-6725-416F-85EC-2B3874A23520}">
      <text>
        <r>
          <rPr>
            <b/>
            <sz val="9"/>
            <color indexed="81"/>
            <rFont val="Tahoma"/>
            <family val="2"/>
          </rPr>
          <t>Claire DURHAM:</t>
        </r>
        <r>
          <rPr>
            <sz val="9"/>
            <color indexed="81"/>
            <rFont val="Tahoma"/>
            <family val="2"/>
          </rPr>
          <t xml:space="preserve">
There is no leadtime given for MasterCard to approve the logo and card design.  The others say MC need approx 8 weeks to agree logo.  Needs clarification.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Claire DURHAM</author>
  </authors>
  <commentList>
    <comment ref="E15" authorId="0" shapeId="0" xr:uid="{00000000-0006-0000-0100-000001000000}">
      <text>
        <r>
          <rPr>
            <b/>
            <sz val="9"/>
            <color indexed="81"/>
            <rFont val="Tahoma"/>
            <family val="2"/>
          </rPr>
          <t>Claire DURHAM:</t>
        </r>
        <r>
          <rPr>
            <sz val="9"/>
            <color indexed="81"/>
            <rFont val="Tahoma"/>
            <family val="2"/>
          </rPr>
          <t xml:space="preserve">
Not sure we can rate this without knowing what "officially registered mean or what "checks performed" means</t>
        </r>
      </text>
    </comment>
    <comment ref="E17" authorId="0" shapeId="0" xr:uid="{00000000-0006-0000-0100-000002000000}">
      <text>
        <r>
          <rPr>
            <b/>
            <sz val="9"/>
            <color indexed="81"/>
            <rFont val="Tahoma"/>
            <family val="2"/>
          </rPr>
          <t>Claire DURHAM:</t>
        </r>
        <r>
          <rPr>
            <sz val="9"/>
            <color indexed="81"/>
            <rFont val="Tahoma"/>
            <family val="2"/>
          </rPr>
          <t xml:space="preserve">
Reports are in Greek language not English.</t>
        </r>
      </text>
    </comment>
    <comment ref="E18" authorId="0" shapeId="0" xr:uid="{00000000-0006-0000-0100-000003000000}">
      <text>
        <r>
          <rPr>
            <b/>
            <sz val="9"/>
            <color indexed="81"/>
            <rFont val="Tahoma"/>
            <family val="2"/>
          </rPr>
          <t>Claire DURHAM:</t>
        </r>
        <r>
          <rPr>
            <sz val="9"/>
            <color indexed="81"/>
            <rFont val="Tahoma"/>
            <family val="2"/>
          </rPr>
          <t xml:space="preserve">
FSP responded No to 4 mandatory requirements, this has to be a 0 or 1 rating.  Needs clarification because it looks like the on-line system is for the card user not agency. Also system is in Greek language only and "could be translated into English for phase 2 but unlear on cost/timelines)</t>
        </r>
      </text>
    </comment>
    <comment ref="E20" authorId="0" shapeId="0" xr:uid="{00000000-0006-0000-0100-000004000000}">
      <text>
        <r>
          <rPr>
            <b/>
            <sz val="9"/>
            <color indexed="81"/>
            <rFont val="Tahoma"/>
            <family val="2"/>
          </rPr>
          <t>Claire DURHAM:</t>
        </r>
        <r>
          <rPr>
            <sz val="9"/>
            <color indexed="81"/>
            <rFont val="Tahoma"/>
            <family val="2"/>
          </rPr>
          <t xml:space="preserve">
There is no leadtime given for MasterCard to approve the logo and card design.  The others say MC need approx 8 weeks to agree logo.  Needs clarification.</t>
        </r>
      </text>
    </comment>
  </commentList>
</comments>
</file>

<file path=xl/sharedStrings.xml><?xml version="1.0" encoding="utf-8"?>
<sst xmlns="http://schemas.openxmlformats.org/spreadsheetml/2006/main" count="272" uniqueCount="160">
  <si>
    <t>Summary of Technical and Financial Evaluation of bids for Services</t>
  </si>
  <si>
    <t>Technical Evaluation - max 70 points</t>
  </si>
  <si>
    <t>Minimum qualifying score for technical evaluation - 70 points</t>
  </si>
  <si>
    <t>Service Provider 1</t>
  </si>
  <si>
    <t>Service Provider 2</t>
  </si>
  <si>
    <t>Service Provider 3</t>
  </si>
  <si>
    <t>Technical Evaluation score                (base max 100 points)</t>
  </si>
  <si>
    <t>Qualified for financial evaluation</t>
  </si>
  <si>
    <t>Technical Evaluation score                   (base max 70 points)</t>
  </si>
  <si>
    <t>Technical Ranking</t>
  </si>
  <si>
    <t>Financial Evaluation - max 30 points</t>
  </si>
  <si>
    <t xml:space="preserve">                                                                                                                                                                                                                                                </t>
  </si>
  <si>
    <t>F34</t>
  </si>
  <si>
    <t>J34</t>
  </si>
  <si>
    <t>N34</t>
  </si>
  <si>
    <t>Financial Evaluation score                  (base max 30 points)</t>
  </si>
  <si>
    <t>Financial Ranking</t>
  </si>
  <si>
    <t>Summary of Technical and Financial Evaluation</t>
  </si>
  <si>
    <t>Total evaluation score                         (base max 100 points)</t>
  </si>
  <si>
    <t>Total Ranking 
(Technical 70 + Financial 30)</t>
  </si>
  <si>
    <t>Request for Proposal (RFP) N°:</t>
  </si>
  <si>
    <t>Country / Location:</t>
  </si>
  <si>
    <t>Service Item Details:</t>
  </si>
  <si>
    <t>Service Provider Recommendation:</t>
  </si>
  <si>
    <t>Prepared and submitted by / date:</t>
  </si>
  <si>
    <t>Evaluator / Procurement Officer</t>
  </si>
  <si>
    <t>Approved by:</t>
  </si>
  <si>
    <t>Head of Logistics</t>
  </si>
  <si>
    <t>Reviewed by:</t>
  </si>
  <si>
    <t>Finance</t>
  </si>
  <si>
    <t>1. Technical rating based on credit rating (according to Fitch, though equivalent may be used)</t>
  </si>
  <si>
    <t>Zero</t>
  </si>
  <si>
    <t>Default/Restricted Default/No Rating</t>
  </si>
  <si>
    <t>Poor</t>
  </si>
  <si>
    <t>C/CC/CCC/B/BB</t>
  </si>
  <si>
    <t>Satisfactory</t>
  </si>
  <si>
    <t>BBB</t>
  </si>
  <si>
    <t>Good</t>
  </si>
  <si>
    <t>A</t>
  </si>
  <si>
    <t>Very good</t>
  </si>
  <si>
    <t>AA/AAA</t>
  </si>
  <si>
    <t>2. Guarantee from Government Body</t>
  </si>
  <si>
    <t>Below 50%, or no guarantee</t>
  </si>
  <si>
    <t>50-69%</t>
  </si>
  <si>
    <t>70-79%</t>
  </si>
  <si>
    <t>80-99%</t>
  </si>
  <si>
    <t>Service Provider 2 :</t>
  </si>
  <si>
    <t>Name</t>
  </si>
  <si>
    <t>TECHNICAL EVALUATION GRID</t>
  </si>
  <si>
    <t>Comment / proof provided</t>
  </si>
  <si>
    <t>Rating   (1-4)</t>
  </si>
  <si>
    <t>max. nb of points</t>
  </si>
  <si>
    <t>Sub Total in %</t>
  </si>
  <si>
    <t>Max. points (base100)</t>
  </si>
  <si>
    <t>Points gained</t>
  </si>
  <si>
    <t>Total points gain</t>
  </si>
  <si>
    <t>Total max. allocated points</t>
  </si>
  <si>
    <t>Structure and Capacity</t>
  </si>
  <si>
    <r>
      <rPr>
        <b/>
        <sz val="11"/>
        <rFont val="Arial"/>
        <family val="2"/>
      </rPr>
      <t>Primary business information</t>
    </r>
    <r>
      <rPr>
        <sz val="11"/>
        <rFont val="Arial"/>
        <family val="2"/>
      </rPr>
      <t xml:space="preserve">, copy of registration, date of incorporation, ownerships, declaration of undertaking. </t>
    </r>
  </si>
  <si>
    <r>
      <t xml:space="preserve">Implementation experience. </t>
    </r>
    <r>
      <rPr>
        <sz val="11"/>
        <rFont val="Arial"/>
        <family val="2"/>
      </rPr>
      <t xml:space="preserve">Implementing cash programme of similar nature and/or scale with names of countries, programmes and service recipients. Though experience in humanitarian context is preferred, scale should be emphasised over context.
</t>
    </r>
  </si>
  <si>
    <r>
      <rPr>
        <b/>
        <sz val="11"/>
        <rFont val="Arial"/>
        <family val="2"/>
      </rPr>
      <t>Size, Organization and Management</t>
    </r>
    <r>
      <rPr>
        <sz val="11"/>
        <rFont val="Arial"/>
        <family val="2"/>
      </rPr>
      <t xml:space="preserve">. Includes Annual turnover of the company, Total assets/Total liabilities, and Accessibility/Coverage within the country . This reflects capacity and reliability to carry deliver service. </t>
    </r>
  </si>
  <si>
    <t xml:space="preserve">Financial Health and Credibility </t>
  </si>
  <si>
    <r>
      <rPr>
        <b/>
        <sz val="11"/>
        <rFont val="Arial"/>
        <family val="2"/>
      </rPr>
      <t>Reputation, Reliability, and Solvency,</t>
    </r>
    <r>
      <rPr>
        <sz val="11"/>
        <rFont val="Arial"/>
        <family val="2"/>
      </rPr>
      <t xml:space="preserve"> Credit rating and/or audited financial statements is used to assess the financial health of the company.  If rating is not available, audited financial statements for two years (covering three financial periods) should be used for analysis.</t>
    </r>
  </si>
  <si>
    <r>
      <rPr>
        <b/>
        <sz val="11"/>
        <rFont val="Arial"/>
        <family val="2"/>
      </rPr>
      <t>Guarantee from Government body</t>
    </r>
    <r>
      <rPr>
        <sz val="11"/>
        <rFont val="Arial"/>
        <family val="2"/>
      </rPr>
      <t>, Based on nature and amount of guarantee (e.g. Banks guaranteed by Government may compensate for low credit rating in countries under exceptional economic circumstances)</t>
    </r>
  </si>
  <si>
    <t>Fund transfer process</t>
  </si>
  <si>
    <r>
      <rPr>
        <b/>
        <sz val="11"/>
        <rFont val="Arial"/>
        <family val="2"/>
      </rPr>
      <t xml:space="preserve">Fund flow process, from IFRC to beneficiary, </t>
    </r>
    <r>
      <rPr>
        <sz val="11"/>
        <rFont val="Arial"/>
        <family val="2"/>
      </rPr>
      <t>This would allow evaluation of parties/partners involved in the transaction, and the level of exposure to financial risks.</t>
    </r>
  </si>
  <si>
    <t xml:space="preserve">FINANCE TECHNICAL VALIDATION (If total points gained is below 15- the offer shall not be evaluated further) If any of the points 1-6 score a 1 or lower then the supplier should be rejected. </t>
  </si>
  <si>
    <t>Adequacy of Proposed Methodology and Work Plan</t>
  </si>
  <si>
    <r>
      <rPr>
        <b/>
        <sz val="11"/>
        <rFont val="Arial"/>
        <family val="2"/>
      </rPr>
      <t>Coverage</t>
    </r>
    <r>
      <rPr>
        <i/>
        <sz val="11"/>
        <rFont val="Arial"/>
        <family val="2"/>
      </rPr>
      <t>(</t>
    </r>
    <r>
      <rPr>
        <sz val="11"/>
        <rFont val="Arial"/>
        <family val="2"/>
      </rPr>
      <t>Appropriateness for operational context). The extend to which the proposal responds to the objectives of the TOR. Geographical locations  and branch numbers</t>
    </r>
  </si>
  <si>
    <r>
      <rPr>
        <b/>
        <sz val="11"/>
        <rFont val="Arial"/>
        <family val="2"/>
      </rPr>
      <t xml:space="preserve">Cash Disbursement </t>
    </r>
    <r>
      <rPr>
        <sz val="11"/>
        <rFont val="Arial"/>
        <family val="2"/>
      </rPr>
      <t>(technical solution) Is the proposed solution suitable to meet the programme objectives? Are important issues approached in an innovative and efficient way?</t>
    </r>
  </si>
  <si>
    <r>
      <rPr>
        <b/>
        <sz val="11"/>
        <rFont val="Arial"/>
        <family val="2"/>
      </rPr>
      <t>FSP reporting abilities</t>
    </r>
    <r>
      <rPr>
        <b/>
        <i/>
        <sz val="11"/>
        <rFont val="Arial"/>
        <family val="2"/>
      </rPr>
      <t xml:space="preserve"> </t>
    </r>
    <r>
      <rPr>
        <i/>
        <sz val="11"/>
        <rFont val="Arial"/>
        <family val="2"/>
      </rPr>
      <t>(r</t>
    </r>
    <r>
      <rPr>
        <sz val="11"/>
        <rFont val="Arial"/>
        <family val="2"/>
      </rPr>
      <t xml:space="preserve">eporting/documenting abilities) Ability to track and monitor expenditures between IFRC and FSP; FSP and beneficiary. Is there sufficient reporting to fulfill to audit's minimum requirements? Is there a fair degree of functionality that facilitiates the monitoring of the proposed work plan? </t>
    </r>
  </si>
  <si>
    <r>
      <rPr>
        <b/>
        <sz val="11"/>
        <rFont val="Arial"/>
        <family val="2"/>
      </rPr>
      <t>Security and Risk Management</t>
    </r>
    <r>
      <rPr>
        <sz val="11"/>
        <rFont val="Arial"/>
        <family val="2"/>
      </rPr>
      <t>.</t>
    </r>
    <r>
      <rPr>
        <i/>
        <sz val="11"/>
        <rFont val="Arial"/>
        <family val="2"/>
      </rPr>
      <t xml:space="preserve"> (</t>
    </r>
    <r>
      <rPr>
        <sz val="11"/>
        <rFont val="Arial"/>
        <family val="2"/>
      </rPr>
      <t>Does the FSP provide a secure and?appropriate solution to transport and distribute the cash grants?)</t>
    </r>
  </si>
  <si>
    <r>
      <rPr>
        <b/>
        <sz val="11"/>
        <rFont val="Arial"/>
        <family val="2"/>
      </rPr>
      <t>Clarity of proposal.</t>
    </r>
    <r>
      <rPr>
        <sz val="11"/>
        <rFont val="Arial"/>
        <family val="2"/>
      </rPr>
      <t xml:space="preserve">                                                                            Are the various points coherent and decision points well defined?</t>
    </r>
  </si>
  <si>
    <r>
      <rPr>
        <b/>
        <sz val="11"/>
        <rFont val="Arial"/>
        <family val="2"/>
      </rPr>
      <t xml:space="preserve">Timeliness of Output.                                                                   </t>
    </r>
    <r>
      <rPr>
        <sz val="11"/>
        <rFont val="Arial"/>
        <family val="2"/>
      </rPr>
      <t>Is proposed activity schedule realistic?                                               Are requested output provided on time ?</t>
    </r>
  </si>
  <si>
    <r>
      <t xml:space="preserve">FSP services and fees (-cost) + FSP customer service programme + Mass communication services. </t>
    </r>
    <r>
      <rPr>
        <sz val="11"/>
        <rFont val="Arial"/>
        <family val="2"/>
      </rPr>
      <t>Can the supplier provide minimum services for the reconciliation process? Is there any additional services offered that would help in the implementation of the programme?</t>
    </r>
  </si>
  <si>
    <t>PROGRAMME TECHNICAL VALIDATION</t>
  </si>
  <si>
    <t>TOTAL TECHNICAL VALIDATION</t>
  </si>
  <si>
    <t>Rating to apply</t>
  </si>
  <si>
    <t>Prepared and submitted by: consolidated feedback from GDPC and CPRR</t>
  </si>
  <si>
    <t>Very Good</t>
  </si>
  <si>
    <t>Feedback for service provider:</t>
  </si>
  <si>
    <t>Service Provider 3 :</t>
  </si>
  <si>
    <t>Finance Validation of Financial Intermediaries in Cash Based Programmes</t>
  </si>
  <si>
    <t>Cash based programming Financial Procedures and guidelines, August 2015</t>
  </si>
  <si>
    <t>3.2.1</t>
  </si>
  <si>
    <t>Financial intermediary assessment and appointment process (summary below):</t>
  </si>
  <si>
    <t>i)</t>
  </si>
  <si>
    <t>Financial intermediary for CBP is appointed as a service provider under Procurement procedure</t>
  </si>
  <si>
    <t>ii)</t>
  </si>
  <si>
    <t>As financial intermediary functions as a bank; receive IFRC funds and make payments on behalf of IFRC, the appointment is also subject to Banking and currency procedure</t>
  </si>
  <si>
    <t>iii)</t>
  </si>
  <si>
    <t>As per Banking and Currency procedure, Treasury service is responsible to select the bank based on proposal from requesting office, based on 5 criteria: Reputation, Reliability, Solvency, Correspondent availabilty, Cost of services</t>
  </si>
  <si>
    <t>iv)</t>
  </si>
  <si>
    <t>Supporting document for financial intermediary - logistics requisition, request for quotation/proposal, evaluation forms/comparative bids analysis, agreement/contract, proof of service delivery, invoice</t>
  </si>
  <si>
    <t>v)</t>
  </si>
  <si>
    <t>Bank details of the service provider and related banks must be stated in the agreement (no changes shall be done without addendum to the contract)</t>
  </si>
  <si>
    <t>vi)</t>
  </si>
  <si>
    <t>Reports (type and frequency) needed from the service provider must be stated in the agremeent</t>
  </si>
  <si>
    <t>vii)</t>
  </si>
  <si>
    <t>Matching and reconciliaton shall be done by programme team before requesting for payment</t>
  </si>
  <si>
    <t>Validation criteria and ratings for the techncial grid  (maximum rating is 4)</t>
  </si>
  <si>
    <t>Weight            (out of 100)</t>
  </si>
  <si>
    <t>Structure and capacity</t>
  </si>
  <si>
    <t>a</t>
  </si>
  <si>
    <t>Proof of business</t>
  </si>
  <si>
    <t>Business registration and ownership information should be provided in the Supplier registration form</t>
  </si>
  <si>
    <t>Rating is given for complete documentation/information, details of ownership and partnerships and the reliability/reputation of owners/partners, and relevance of business specialisation for the tender</t>
  </si>
  <si>
    <t>b</t>
  </si>
  <si>
    <t>Implementation experience</t>
  </si>
  <si>
    <t xml:space="preserve">Experience in cash programme of similar nature and/or scale with names of clients/countries and scale of programme (in monetary value). </t>
  </si>
  <si>
    <t xml:space="preserve">Rating is given for nature, scope, and extent of relevant experience (number of clients/countries, scale). Humanitarian experience is important but overall experience in the industry will be strongly considered. </t>
  </si>
  <si>
    <t>c</t>
  </si>
  <si>
    <t>Size, organization, and management</t>
  </si>
  <si>
    <t xml:space="preserve">Organisational structure, annual turnover, total assets, and accessibility/coverage in the country of operation . This reflects capacity and reliability to deliver service. </t>
  </si>
  <si>
    <t>Rating is based on organisation size (number of staff, clients), branches, years in business, business presence and profile.</t>
  </si>
  <si>
    <t>Financial Health and Credibility</t>
  </si>
  <si>
    <t>Reputation, Reliability and Solvency</t>
  </si>
  <si>
    <t>Credit rating is used to assess the financial health of the company. If rating is not available, audited financial statements for two years (covering three financial periods) should be used for analysis.</t>
  </si>
  <si>
    <t>Credit rating should be from the big 3 (Standard &amp; Poor's, Moody's or Fitch), where the rating can be easily interpreted and compared. IFRC uses Fitch. Ratings from other agencies would be considered (e.g. Dun and Bradstreet) if it is recent (done in the last 12 months), and can be easily interpreted and used for the analysis - e.g. supported with formal rating report. Guidance in the table below.</t>
  </si>
  <si>
    <t>Financial statements must be audited and complete (balance sheet, income and expenditure statement, statement of equity, and supported with notes to the financial statements). Audited financial statements would be analysed based on liquidity ratios (e.g. current ratio) and solvency ratios (debt to asset/equity). This is to assess that the company is not having going concern issues and has the capacity to meet its short and long term debts. Audited financial information is also to validate other information (e.g. annual turnover provided in the supplier regu information in the supplier registration form on annual turnover, which is used to assess the size of the company.</t>
  </si>
  <si>
    <t>Guarantee from Government body</t>
  </si>
  <si>
    <t>This is not mandatory but provides assurance. Banks guarantees by Government would compensate for  for low credit rating in countries under exceptional economic circumstances)</t>
  </si>
  <si>
    <t>Rating is based on the nature and amount of guarantee. Guidance in the table below.</t>
  </si>
  <si>
    <t>Fund Transfer process</t>
  </si>
  <si>
    <t>Fund flow process, from IFRC to beneficiary</t>
  </si>
  <si>
    <t>This would allow evaluation of parties/partners involved in the transaction, both for efficieny and to reduce the level of exposure to financial risks. The currency and associated channels used for funds may be resticted to different regulations.</t>
  </si>
  <si>
    <t>Rating is based simplicity, transparency, timing involved, and level of exposure to risks.</t>
  </si>
  <si>
    <t>COMPARATIVE BID ANALYSIS FOR SERVICES</t>
  </si>
  <si>
    <t>Project Code:</t>
  </si>
  <si>
    <t xml:space="preserve">Service Item Details:  </t>
  </si>
  <si>
    <t>Budget CHF:</t>
  </si>
  <si>
    <t>Country :</t>
  </si>
  <si>
    <t>Name of Service Provider</t>
  </si>
  <si>
    <t>Quotation reference and date</t>
  </si>
  <si>
    <t>Currency of quote</t>
  </si>
  <si>
    <t>USD</t>
  </si>
  <si>
    <t>Rate of exchange</t>
  </si>
  <si>
    <t>Description of service items</t>
  </si>
  <si>
    <t>Quantity</t>
  </si>
  <si>
    <t>Unit Price</t>
  </si>
  <si>
    <t>TOTAL</t>
  </si>
  <si>
    <t>CHF Unit price</t>
  </si>
  <si>
    <t>CHF Total</t>
  </si>
  <si>
    <t>Unit price</t>
  </si>
  <si>
    <t>GRAND TOTAL</t>
  </si>
  <si>
    <t>CHF</t>
  </si>
  <si>
    <t>Lowest price among all competing bidders</t>
  </si>
  <si>
    <t>lowest price</t>
  </si>
  <si>
    <t>Financial evaluation score (equivalent nb of points)</t>
  </si>
  <si>
    <t>score</t>
  </si>
  <si>
    <t>Terms of payment</t>
  </si>
  <si>
    <t>Bid validity date</t>
  </si>
  <si>
    <t>Meets IFRC required specifications</t>
  </si>
  <si>
    <t>Comments:</t>
  </si>
  <si>
    <t>Date</t>
  </si>
  <si>
    <t>Recommended Service Provider:</t>
  </si>
  <si>
    <t>Prepared and submitted by:</t>
  </si>
  <si>
    <t>Reason:</t>
  </si>
  <si>
    <t>Head of Field Office / Department:</t>
  </si>
  <si>
    <t>Service Provider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</si>
</sst>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mm/dd/yyyy"/>
  </numFmts>
  <fonts count="45">
    <font>
      <sz val="10"/>
      <name val="Arial"/>
    </font>
    <font>
      <sz val="10"/>
      <name val="Arial"/>
      <family val="2"/>
    </font>
    <font>
      <sz val="8"/>
      <name val="Arial"/>
      <family val="2"/>
    </font>
    <font>
      <b/>
      <sz val="11"/>
      <name val="Arial"/>
      <family val="2"/>
    </font>
    <font>
      <i/>
      <sz val="8"/>
      <name val="Verdana"/>
      <family val="2"/>
    </font>
    <font>
      <b/>
      <sz val="12"/>
      <name val="Arial"/>
      <family val="2"/>
    </font>
    <font>
      <sz val="11"/>
      <name val="Arial"/>
      <family val="2"/>
    </font>
    <font>
      <b/>
      <sz val="11"/>
      <color indexed="12"/>
      <name val="Arial"/>
      <family val="2"/>
    </font>
    <font>
      <i/>
      <sz val="11"/>
      <name val="Arial"/>
      <family val="2"/>
    </font>
    <font>
      <b/>
      <sz val="10"/>
      <name val="Arial"/>
      <family val="2"/>
    </font>
    <font>
      <sz val="12"/>
      <name val="Arial MT"/>
    </font>
    <font>
      <sz val="12"/>
      <name val="Arial"/>
      <family val="2"/>
    </font>
    <font>
      <sz val="10"/>
      <color indexed="10"/>
      <name val="Arial"/>
      <family val="2"/>
    </font>
    <font>
      <sz val="11"/>
      <color indexed="10"/>
      <name val="Arial"/>
      <family val="2"/>
    </font>
    <font>
      <b/>
      <sz val="11"/>
      <color indexed="10"/>
      <name val="Verdana"/>
      <family val="2"/>
    </font>
    <font>
      <b/>
      <sz val="12"/>
      <color indexed="10"/>
      <name val="Arial"/>
      <family val="2"/>
    </font>
    <font>
      <sz val="11"/>
      <name val="Calibri"/>
      <family val="2"/>
    </font>
    <font>
      <b/>
      <sz val="22"/>
      <name val="Arial"/>
      <family val="2"/>
    </font>
    <font>
      <b/>
      <sz val="14"/>
      <name val="Arial MT"/>
    </font>
    <font>
      <b/>
      <sz val="12"/>
      <name val="Arial MT"/>
    </font>
    <font>
      <b/>
      <sz val="12"/>
      <color indexed="8"/>
      <name val="Arial MT"/>
    </font>
    <font>
      <b/>
      <sz val="12"/>
      <color indexed="10"/>
      <name val="Arial MT"/>
    </font>
    <font>
      <sz val="12"/>
      <color indexed="8"/>
      <name val="Arial MT"/>
    </font>
    <font>
      <b/>
      <i/>
      <sz val="12"/>
      <color indexed="8"/>
      <name val="Arial MT"/>
    </font>
    <font>
      <b/>
      <u/>
      <sz val="12"/>
      <color indexed="8"/>
      <name val="Arial MT"/>
    </font>
    <font>
      <b/>
      <u/>
      <sz val="14"/>
      <color indexed="8"/>
      <name val="Arial MT"/>
    </font>
    <font>
      <sz val="10"/>
      <color indexed="8"/>
      <name val="Arial"/>
      <family val="2"/>
    </font>
    <font>
      <sz val="10"/>
      <color indexed="8"/>
      <name val="Arial MT"/>
    </font>
    <font>
      <sz val="10"/>
      <name val="Arial MT"/>
    </font>
    <font>
      <sz val="12"/>
      <color indexed="8"/>
      <name val="Arial"/>
      <family val="2"/>
    </font>
    <font>
      <sz val="12"/>
      <color indexed="10"/>
      <name val="Arial MT"/>
    </font>
    <font>
      <u/>
      <sz val="12"/>
      <name val="Arial MT"/>
    </font>
    <font>
      <sz val="11"/>
      <name val="Arial MT"/>
    </font>
    <font>
      <b/>
      <sz val="12"/>
      <color theme="1"/>
      <name val="Arial"/>
      <family val="2"/>
    </font>
    <font>
      <b/>
      <sz val="12"/>
      <color indexed="63"/>
      <name val="Arial"/>
      <family val="2"/>
    </font>
    <font>
      <sz val="10"/>
      <color theme="0"/>
      <name val="Arial"/>
      <family val="2"/>
    </font>
    <font>
      <b/>
      <sz val="11"/>
      <color rgb="FFFF0000"/>
      <name val="Arial"/>
      <family val="2"/>
    </font>
    <font>
      <b/>
      <sz val="18"/>
      <color theme="0"/>
      <name val="Arial"/>
      <family val="2"/>
    </font>
    <font>
      <b/>
      <sz val="12"/>
      <color rgb="FFFF0000"/>
      <name val="Arial"/>
      <family val="2"/>
    </font>
    <font>
      <b/>
      <i/>
      <sz val="11"/>
      <name val="Arial"/>
      <family val="2"/>
    </font>
    <font>
      <i/>
      <sz val="11"/>
      <color rgb="FFFF0000"/>
      <name val="Arial"/>
      <family val="2"/>
    </font>
    <font>
      <sz val="9"/>
      <color indexed="81"/>
      <name val="Tahoma"/>
      <family val="2"/>
    </font>
    <font>
      <b/>
      <sz val="9"/>
      <color indexed="81"/>
      <name val="Tahoma"/>
      <family val="2"/>
    </font>
    <font>
      <u/>
      <sz val="10"/>
      <name val="Arial"/>
      <family val="2"/>
    </font>
    <font>
      <b/>
      <sz val="11"/>
      <name val="Calibri"/>
      <family val="2"/>
    </font>
  </fonts>
  <fills count="2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22"/>
        <bgColor indexed="22"/>
      </patternFill>
    </fill>
    <fill>
      <patternFill patternType="solid">
        <fgColor indexed="9"/>
        <bgColor indexed="26"/>
      </patternFill>
    </fill>
    <fill>
      <patternFill patternType="solid">
        <fgColor indexed="9"/>
        <bgColor indexed="64"/>
      </patternFill>
    </fill>
    <fill>
      <patternFill patternType="solid">
        <fgColor indexed="9"/>
        <bgColor indexed="8"/>
      </patternFill>
    </fill>
    <fill>
      <patternFill patternType="solid">
        <fgColor theme="9" tint="0.59999389629810485"/>
        <bgColor indexed="64"/>
      </patternFill>
    </fill>
    <fill>
      <patternFill patternType="solid">
        <fgColor theme="0" tint="-0.499984740745262"/>
        <bgColor indexed="64"/>
      </patternFill>
    </fill>
  </fills>
  <borders count="6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top style="thin">
        <color indexed="8"/>
      </top>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diagonal/>
    </border>
    <border>
      <left style="medium">
        <color indexed="8"/>
      </left>
      <right/>
      <top style="medium">
        <color indexed="8"/>
      </top>
      <bottom/>
      <diagonal/>
    </border>
    <border>
      <left style="thin">
        <color indexed="8"/>
      </left>
      <right style="medium">
        <color indexed="8"/>
      </right>
      <top style="medium">
        <color indexed="8"/>
      </top>
      <bottom/>
      <diagonal/>
    </border>
    <border>
      <left/>
      <right/>
      <top style="medium">
        <color indexed="8"/>
      </top>
      <bottom/>
      <diagonal/>
    </border>
    <border>
      <left style="medium">
        <color indexed="8"/>
      </left>
      <right/>
      <top/>
      <bottom/>
      <diagonal/>
    </border>
    <border>
      <left style="double">
        <color indexed="8"/>
      </left>
      <right/>
      <top style="double">
        <color indexed="8"/>
      </top>
      <bottom/>
      <diagonal/>
    </border>
    <border>
      <left style="double">
        <color indexed="8"/>
      </left>
      <right/>
      <top/>
      <bottom/>
      <diagonal/>
    </border>
    <border>
      <left style="thin">
        <color indexed="8"/>
      </left>
      <right/>
      <top style="double">
        <color indexed="8"/>
      </top>
      <bottom/>
      <diagonal/>
    </border>
    <border>
      <left/>
      <right/>
      <top style="double">
        <color indexed="8"/>
      </top>
      <bottom/>
      <diagonal/>
    </border>
    <border>
      <left/>
      <right style="medium">
        <color indexed="8"/>
      </right>
      <top style="double">
        <color indexed="8"/>
      </top>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6">
    <xf numFmtId="0" fontId="0" fillId="0" borderId="0" xfId="0"/>
    <xf numFmtId="0" fontId="0" fillId="0" borderId="0" xfId="0" applyAlignment="1">
      <alignment horizontal="right"/>
    </xf>
    <xf numFmtId="0" fontId="6" fillId="0" borderId="0" xfId="0" applyFont="1"/>
    <xf numFmtId="0" fontId="8" fillId="0" borderId="2" xfId="0" applyFont="1" applyBorder="1" applyAlignment="1">
      <alignment horizontal="left" vertical="top" wrapText="1"/>
    </xf>
    <xf numFmtId="0" fontId="0" fillId="0" borderId="1" xfId="0" applyBorder="1" applyAlignment="1">
      <alignment horizontal="center" vertical="center" wrapText="1"/>
    </xf>
    <xf numFmtId="1" fontId="0" fillId="4" borderId="2" xfId="0" applyNumberFormat="1" applyFill="1" applyBorder="1" applyAlignment="1">
      <alignment horizontal="center" vertical="center" wrapText="1"/>
    </xf>
    <xf numFmtId="1" fontId="9" fillId="4" borderId="7" xfId="0" applyNumberFormat="1" applyFont="1" applyFill="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9" fillId="0" borderId="0" xfId="0" applyFont="1" applyBorder="1" applyAlignment="1">
      <alignment horizontal="right" vertical="center" wrapText="1"/>
    </xf>
    <xf numFmtId="1" fontId="0" fillId="0" borderId="0" xfId="0" applyNumberFormat="1" applyBorder="1"/>
    <xf numFmtId="0" fontId="12" fillId="0" borderId="0" xfId="0" applyFont="1" applyBorder="1" applyAlignment="1">
      <alignment horizontal="center"/>
    </xf>
    <xf numFmtId="0" fontId="11" fillId="0" borderId="0" xfId="0" applyNumberFormat="1" applyFont="1" applyBorder="1" applyAlignment="1" applyProtection="1">
      <protection locked="0"/>
    </xf>
    <xf numFmtId="0" fontId="9" fillId="0" borderId="0" xfId="0" applyFont="1" applyAlignment="1">
      <alignment horizontal="justify" wrapText="1"/>
    </xf>
    <xf numFmtId="0" fontId="13" fillId="0" borderId="0" xfId="0" applyFont="1"/>
    <xf numFmtId="0" fontId="15" fillId="0" borderId="2" xfId="0" applyFont="1" applyBorder="1" applyAlignment="1">
      <alignment horizontal="center" vertical="center"/>
    </xf>
    <xf numFmtId="0" fontId="15" fillId="0" borderId="0" xfId="0" applyFont="1" applyBorder="1" applyAlignment="1">
      <alignment horizontal="left" vertical="center"/>
    </xf>
    <xf numFmtId="0" fontId="0" fillId="5" borderId="0" xfId="0" applyFill="1"/>
    <xf numFmtId="0" fontId="0" fillId="5" borderId="0" xfId="0" applyFill="1" applyAlignment="1">
      <alignment horizontal="right"/>
    </xf>
    <xf numFmtId="0" fontId="0" fillId="5" borderId="0" xfId="0" applyFill="1" applyAlignment="1">
      <alignment wrapText="1"/>
    </xf>
    <xf numFmtId="0" fontId="4" fillId="5" borderId="0" xfId="0" applyFont="1" applyFill="1" applyAlignment="1">
      <alignment horizontal="right"/>
    </xf>
    <xf numFmtId="10" fontId="0" fillId="5" borderId="0" xfId="0" applyNumberFormat="1" applyFill="1" applyAlignment="1">
      <alignment horizontal="right"/>
    </xf>
    <xf numFmtId="0" fontId="0" fillId="5" borderId="0" xfId="0" applyFill="1" applyBorder="1"/>
    <xf numFmtId="0" fontId="16" fillId="0" borderId="2" xfId="0" applyFont="1" applyBorder="1"/>
    <xf numFmtId="0" fontId="16" fillId="0" borderId="5" xfId="0" applyFont="1" applyBorder="1"/>
    <xf numFmtId="0" fontId="16" fillId="0" borderId="4" xfId="0" applyFont="1" applyBorder="1"/>
    <xf numFmtId="0" fontId="10" fillId="0" borderId="8" xfId="0" applyNumberFormat="1" applyFont="1" applyBorder="1" applyAlignment="1" applyProtection="1">
      <protection locked="0"/>
    </xf>
    <xf numFmtId="0" fontId="10" fillId="0" borderId="0" xfId="0" applyNumberFormat="1" applyFont="1" applyAlignment="1"/>
    <xf numFmtId="0" fontId="10" fillId="0" borderId="0" xfId="0" applyNumberFormat="1" applyFont="1" applyBorder="1" applyAlignment="1" applyProtection="1">
      <protection locked="0"/>
    </xf>
    <xf numFmtId="0" fontId="17" fillId="0" borderId="3" xfId="0" applyFont="1" applyBorder="1" applyAlignment="1">
      <alignment vertical="center"/>
    </xf>
    <xf numFmtId="0" fontId="17" fillId="0" borderId="13" xfId="0" applyFont="1" applyBorder="1" applyAlignment="1">
      <alignment vertical="center"/>
    </xf>
    <xf numFmtId="0" fontId="10" fillId="0" borderId="0" xfId="0" applyNumberFormat="1" applyFont="1" applyBorder="1" applyAlignment="1" applyProtection="1">
      <alignment horizontal="centerContinuous" vertical="center"/>
      <protection locked="0"/>
    </xf>
    <xf numFmtId="0" fontId="18" fillId="0" borderId="0" xfId="0" applyNumberFormat="1" applyFont="1" applyBorder="1" applyAlignment="1" applyProtection="1">
      <alignment horizontal="centerContinuous" vertical="center"/>
      <protection locked="0"/>
    </xf>
    <xf numFmtId="0" fontId="19" fillId="0" borderId="0" xfId="0" applyNumberFormat="1" applyFont="1" applyBorder="1" applyAlignment="1" applyProtection="1">
      <alignment horizontal="centerContinuous" vertical="center"/>
      <protection locked="0"/>
    </xf>
    <xf numFmtId="0" fontId="10" fillId="0" borderId="0" xfId="0" applyNumberFormat="1" applyFont="1" applyBorder="1" applyAlignment="1" applyProtection="1">
      <alignment horizontal="left"/>
      <protection locked="0"/>
    </xf>
    <xf numFmtId="0" fontId="10" fillId="0" borderId="0" xfId="0" applyNumberFormat="1" applyFont="1" applyBorder="1" applyAlignment="1"/>
    <xf numFmtId="0" fontId="19" fillId="0" borderId="0" xfId="0" applyNumberFormat="1" applyFont="1" applyBorder="1" applyAlignment="1" applyProtection="1">
      <alignment horizontal="center"/>
      <protection locked="0"/>
    </xf>
    <xf numFmtId="0" fontId="10" fillId="0" borderId="23" xfId="0" applyNumberFormat="1" applyFont="1" applyBorder="1" applyAlignment="1" applyProtection="1">
      <protection locked="0"/>
    </xf>
    <xf numFmtId="0" fontId="10" fillId="0" borderId="23" xfId="0" applyNumberFormat="1" applyFont="1" applyBorder="1" applyAlignment="1"/>
    <xf numFmtId="0" fontId="20" fillId="3" borderId="24" xfId="0" applyNumberFormat="1" applyFont="1" applyFill="1" applyBorder="1" applyAlignment="1" applyProtection="1">
      <alignment horizontal="center"/>
      <protection locked="0"/>
    </xf>
    <xf numFmtId="0" fontId="10" fillId="0" borderId="25" xfId="0" applyNumberFormat="1" applyFont="1" applyBorder="1" applyAlignment="1" applyProtection="1">
      <protection locked="0"/>
    </xf>
    <xf numFmtId="0" fontId="10" fillId="0" borderId="23" xfId="0" applyNumberFormat="1" applyFont="1" applyBorder="1" applyAlignment="1" applyProtection="1">
      <alignment horizontal="centerContinuous"/>
      <protection locked="0"/>
    </xf>
    <xf numFmtId="0" fontId="19" fillId="0" borderId="23" xfId="0" applyNumberFormat="1" applyFont="1" applyBorder="1" applyAlignment="1" applyProtection="1">
      <alignment horizontal="center"/>
      <protection locked="0"/>
    </xf>
    <xf numFmtId="0" fontId="10" fillId="0" borderId="0" xfId="0" applyNumberFormat="1" applyFont="1" applyBorder="1" applyAlignment="1" applyProtection="1">
      <alignment horizontal="centerContinuous"/>
      <protection locked="0"/>
    </xf>
    <xf numFmtId="3" fontId="21" fillId="3" borderId="24" xfId="0" applyNumberFormat="1" applyFont="1" applyFill="1" applyBorder="1" applyAlignment="1" applyProtection="1">
      <alignment horizontal="center"/>
      <protection locked="0"/>
    </xf>
    <xf numFmtId="0" fontId="19" fillId="3" borderId="24" xfId="0" applyNumberFormat="1" applyFont="1" applyFill="1" applyBorder="1" applyAlignment="1" applyProtection="1">
      <alignment horizontal="center" vertical="center"/>
      <protection locked="0"/>
    </xf>
    <xf numFmtId="0" fontId="19" fillId="3" borderId="23" xfId="0" applyNumberFormat="1" applyFont="1" applyFill="1" applyBorder="1" applyAlignment="1" applyProtection="1">
      <protection locked="0"/>
    </xf>
    <xf numFmtId="0" fontId="10" fillId="0" borderId="24" xfId="0" applyNumberFormat="1" applyFont="1" applyBorder="1" applyAlignment="1" applyProtection="1">
      <protection locked="0"/>
    </xf>
    <xf numFmtId="0" fontId="10" fillId="3" borderId="32" xfId="0" applyNumberFormat="1" applyFont="1" applyFill="1" applyBorder="1" applyAlignment="1" applyProtection="1">
      <protection locked="0"/>
    </xf>
    <xf numFmtId="0" fontId="10" fillId="15" borderId="33" xfId="0" applyNumberFormat="1" applyFont="1" applyFill="1" applyBorder="1" applyAlignment="1" applyProtection="1">
      <protection locked="0"/>
    </xf>
    <xf numFmtId="0" fontId="22" fillId="16" borderId="24" xfId="0" applyNumberFormat="1" applyFont="1" applyFill="1" applyBorder="1" applyAlignment="1" applyProtection="1">
      <alignment vertical="center"/>
      <protection locked="0"/>
    </xf>
    <xf numFmtId="0" fontId="22" fillId="3" borderId="32" xfId="0" applyNumberFormat="1" applyFont="1" applyFill="1" applyBorder="1" applyAlignment="1" applyProtection="1">
      <protection locked="0"/>
    </xf>
    <xf numFmtId="0" fontId="22" fillId="3" borderId="23" xfId="0" applyNumberFormat="1" applyFont="1" applyFill="1" applyBorder="1" applyAlignment="1" applyProtection="1">
      <protection locked="0"/>
    </xf>
    <xf numFmtId="0" fontId="22" fillId="3" borderId="34" xfId="0" applyNumberFormat="1" applyFont="1" applyFill="1" applyBorder="1" applyAlignment="1" applyProtection="1">
      <protection locked="0"/>
    </xf>
    <xf numFmtId="0" fontId="22" fillId="16" borderId="35" xfId="0" applyNumberFormat="1" applyFont="1" applyFill="1" applyBorder="1" applyAlignment="1">
      <alignment vertical="center"/>
    </xf>
    <xf numFmtId="0" fontId="22" fillId="16" borderId="35" xfId="0" applyNumberFormat="1" applyFont="1" applyFill="1" applyBorder="1" applyAlignment="1">
      <alignment horizontal="center" vertical="center"/>
    </xf>
    <xf numFmtId="0" fontId="24" fillId="17" borderId="38" xfId="0" applyNumberFormat="1" applyFont="1" applyFill="1" applyBorder="1" applyAlignment="1">
      <alignment horizontal="center" vertical="center" wrapText="1"/>
    </xf>
    <xf numFmtId="0" fontId="25" fillId="16" borderId="35" xfId="0" applyNumberFormat="1" applyFont="1" applyFill="1" applyBorder="1" applyAlignment="1">
      <alignment horizontal="center" vertical="center"/>
    </xf>
    <xf numFmtId="0" fontId="24" fillId="17" borderId="36" xfId="0" applyNumberFormat="1" applyFont="1" applyFill="1" applyBorder="1" applyAlignment="1">
      <alignment horizontal="center" vertical="center" wrapText="1"/>
    </xf>
    <xf numFmtId="0" fontId="26" fillId="16" borderId="24" xfId="0" applyNumberFormat="1" applyFont="1" applyFill="1" applyBorder="1" applyAlignment="1"/>
    <xf numFmtId="3" fontId="27" fillId="16" borderId="24" xfId="0" applyNumberFormat="1" applyFont="1" applyFill="1" applyBorder="1" applyAlignment="1"/>
    <xf numFmtId="4" fontId="27" fillId="17" borderId="23" xfId="0" applyNumberFormat="1" applyFont="1" applyFill="1" applyBorder="1" applyAlignment="1"/>
    <xf numFmtId="4" fontId="27" fillId="16" borderId="24" xfId="0" applyNumberFormat="1" applyFont="1" applyFill="1" applyBorder="1" applyAlignment="1"/>
    <xf numFmtId="4" fontId="27" fillId="16" borderId="32" xfId="0" applyNumberFormat="1" applyFont="1" applyFill="1" applyBorder="1" applyAlignment="1"/>
    <xf numFmtId="0" fontId="28" fillId="0" borderId="0" xfId="0" applyNumberFormat="1" applyFont="1" applyAlignment="1"/>
    <xf numFmtId="0" fontId="29" fillId="16" borderId="24" xfId="0" applyNumberFormat="1" applyFont="1" applyFill="1" applyBorder="1" applyAlignment="1"/>
    <xf numFmtId="4" fontId="22" fillId="16" borderId="24" xfId="0" applyNumberFormat="1" applyFont="1" applyFill="1" applyBorder="1" applyAlignment="1"/>
    <xf numFmtId="4" fontId="22" fillId="16" borderId="36" xfId="0" applyNumberFormat="1" applyFont="1" applyFill="1" applyBorder="1" applyAlignment="1" applyProtection="1">
      <protection locked="0"/>
    </xf>
    <xf numFmtId="4" fontId="22" fillId="16" borderId="38" xfId="0" applyNumberFormat="1" applyFont="1" applyFill="1" applyBorder="1" applyAlignment="1"/>
    <xf numFmtId="0" fontId="22" fillId="16" borderId="24" xfId="0" applyNumberFormat="1" applyFont="1" applyFill="1" applyBorder="1" applyAlignment="1"/>
    <xf numFmtId="4" fontId="22" fillId="16" borderId="41" xfId="0" applyNumberFormat="1" applyFont="1" applyFill="1" applyBorder="1" applyAlignment="1"/>
    <xf numFmtId="4" fontId="22" fillId="16" borderId="42" xfId="0" applyNumberFormat="1" applyFont="1" applyFill="1" applyBorder="1" applyAlignment="1"/>
    <xf numFmtId="4" fontId="22" fillId="16" borderId="0" xfId="0" applyNumberFormat="1" applyFont="1" applyFill="1" applyBorder="1" applyAlignment="1"/>
    <xf numFmtId="4" fontId="20" fillId="16" borderId="43" xfId="0" applyNumberFormat="1" applyFont="1" applyFill="1" applyBorder="1" applyAlignment="1"/>
    <xf numFmtId="0" fontId="30" fillId="1" borderId="24" xfId="0" applyNumberFormat="1" applyFont="1" applyFill="1" applyBorder="1" applyAlignment="1" applyProtection="1">
      <alignment vertical="center"/>
      <protection locked="0"/>
    </xf>
    <xf numFmtId="4" fontId="10" fillId="1" borderId="23" xfId="0" applyNumberFormat="1" applyFont="1" applyFill="1" applyBorder="1" applyAlignment="1" applyProtection="1">
      <protection locked="0"/>
    </xf>
    <xf numFmtId="4" fontId="10" fillId="0" borderId="33" xfId="0" applyNumberFormat="1" applyFont="1" applyBorder="1" applyAlignment="1"/>
    <xf numFmtId="4" fontId="10" fillId="0" borderId="23" xfId="0" applyNumberFormat="1" applyFont="1" applyBorder="1" applyAlignment="1"/>
    <xf numFmtId="0" fontId="19" fillId="16" borderId="25" xfId="0" applyNumberFormat="1" applyFont="1" applyFill="1" applyBorder="1" applyAlignment="1" applyProtection="1">
      <alignment vertical="center"/>
      <protection locked="0"/>
    </xf>
    <xf numFmtId="4" fontId="19" fillId="16" borderId="0" xfId="0" applyNumberFormat="1" applyFont="1" applyFill="1" applyBorder="1" applyAlignment="1" applyProtection="1">
      <protection locked="0"/>
    </xf>
    <xf numFmtId="4" fontId="19" fillId="16" borderId="19" xfId="0" applyNumberFormat="1" applyFont="1" applyFill="1" applyBorder="1" applyAlignment="1">
      <alignment horizontal="center"/>
    </xf>
    <xf numFmtId="0" fontId="19" fillId="3" borderId="25" xfId="0" applyNumberFormat="1" applyFont="1" applyFill="1" applyBorder="1" applyAlignment="1" applyProtection="1">
      <alignment vertical="center"/>
      <protection locked="0"/>
    </xf>
    <xf numFmtId="4" fontId="19" fillId="3" borderId="0" xfId="0" applyNumberFormat="1" applyFont="1" applyFill="1" applyBorder="1" applyAlignment="1" applyProtection="1">
      <protection locked="0"/>
    </xf>
    <xf numFmtId="4" fontId="19" fillId="16" borderId="25" xfId="0" applyNumberFormat="1" applyFont="1" applyFill="1" applyBorder="1" applyAlignment="1">
      <alignment horizontal="center"/>
    </xf>
    <xf numFmtId="4" fontId="19" fillId="16" borderId="0" xfId="0" applyNumberFormat="1" applyFont="1" applyFill="1" applyBorder="1" applyAlignment="1"/>
    <xf numFmtId="0" fontId="19" fillId="3" borderId="0" xfId="0" applyNumberFormat="1" applyFont="1" applyFill="1" applyBorder="1" applyAlignment="1" applyProtection="1">
      <alignment vertical="center"/>
      <protection locked="0"/>
    </xf>
    <xf numFmtId="4" fontId="10" fillId="3" borderId="0" xfId="0" applyNumberFormat="1" applyFont="1" applyFill="1" applyBorder="1" applyAlignment="1">
      <alignment horizontal="center"/>
    </xf>
    <xf numFmtId="4" fontId="19" fillId="3" borderId="0" xfId="0" applyNumberFormat="1" applyFont="1" applyFill="1" applyBorder="1" applyAlignment="1">
      <alignment horizontal="center"/>
    </xf>
    <xf numFmtId="0" fontId="10" fillId="0" borderId="38" xfId="0" applyNumberFormat="1" applyFont="1" applyBorder="1" applyAlignment="1" applyProtection="1">
      <protection locked="0"/>
    </xf>
    <xf numFmtId="0" fontId="22" fillId="0" borderId="24" xfId="0" applyNumberFormat="1" applyFont="1" applyBorder="1" applyAlignment="1" applyProtection="1">
      <alignment vertical="center"/>
      <protection locked="0"/>
    </xf>
    <xf numFmtId="0" fontId="22" fillId="0" borderId="24" xfId="0" applyNumberFormat="1" applyFont="1" applyBorder="1" applyAlignment="1" applyProtection="1">
      <alignment horizontal="left" vertical="top" wrapText="1"/>
      <protection locked="0"/>
    </xf>
    <xf numFmtId="0" fontId="20" fillId="0" borderId="0" xfId="0" applyNumberFormat="1" applyFont="1" applyBorder="1" applyAlignment="1" applyProtection="1">
      <alignment horizontal="left" wrapText="1"/>
      <protection locked="0"/>
    </xf>
    <xf numFmtId="0" fontId="19" fillId="0" borderId="0" xfId="0" applyNumberFormat="1" applyFont="1" applyBorder="1" applyAlignment="1" applyProtection="1">
      <protection locked="0"/>
    </xf>
    <xf numFmtId="0" fontId="19" fillId="0" borderId="23" xfId="0" applyNumberFormat="1" applyFont="1" applyBorder="1" applyAlignment="1" applyProtection="1">
      <protection locked="0"/>
    </xf>
    <xf numFmtId="0" fontId="19" fillId="0" borderId="0" xfId="0" applyNumberFormat="1" applyFont="1" applyBorder="1" applyAlignment="1" applyProtection="1">
      <alignment horizontal="left"/>
      <protection locked="0"/>
    </xf>
    <xf numFmtId="0" fontId="19" fillId="0" borderId="0" xfId="0" applyNumberFormat="1" applyFont="1" applyBorder="1" applyAlignment="1" applyProtection="1">
      <alignment horizontal="centerContinuous"/>
      <protection locked="0"/>
    </xf>
    <xf numFmtId="0" fontId="32" fillId="0" borderId="23" xfId="0" applyNumberFormat="1" applyFont="1" applyBorder="1" applyAlignment="1" applyProtection="1">
      <protection locked="0"/>
    </xf>
    <xf numFmtId="0" fontId="21" fillId="0" borderId="0" xfId="0" applyNumberFormat="1" applyFont="1" applyBorder="1" applyAlignment="1" applyProtection="1">
      <alignment horizontal="centerContinuous" wrapText="1"/>
      <protection locked="0"/>
    </xf>
    <xf numFmtId="0" fontId="30" fillId="0" borderId="23" xfId="0" applyNumberFormat="1" applyFont="1" applyBorder="1" applyAlignment="1" applyProtection="1">
      <protection locked="0"/>
    </xf>
    <xf numFmtId="0" fontId="28" fillId="0" borderId="23" xfId="0" applyNumberFormat="1" applyFont="1" applyBorder="1" applyAlignment="1"/>
    <xf numFmtId="0" fontId="28" fillId="0" borderId="0" xfId="0" applyNumberFormat="1" applyFont="1" applyBorder="1" applyAlignment="1"/>
    <xf numFmtId="0" fontId="10" fillId="0" borderId="6" xfId="0" applyNumberFormat="1" applyFont="1" applyBorder="1" applyAlignment="1" applyProtection="1">
      <protection locked="0"/>
    </xf>
    <xf numFmtId="0" fontId="10" fillId="0" borderId="46" xfId="0" applyNumberFormat="1" applyFont="1" applyBorder="1" applyAlignment="1" applyProtection="1">
      <protection locked="0"/>
    </xf>
    <xf numFmtId="4" fontId="10" fillId="0" borderId="0" xfId="0" applyNumberFormat="1" applyFont="1" applyBorder="1" applyAlignment="1"/>
    <xf numFmtId="4" fontId="10" fillId="0" borderId="0" xfId="0" applyNumberFormat="1" applyFont="1" applyAlignment="1"/>
    <xf numFmtId="0" fontId="9" fillId="9" borderId="47" xfId="0" applyFont="1" applyFill="1" applyBorder="1" applyAlignment="1">
      <alignment vertical="center"/>
    </xf>
    <xf numFmtId="0" fontId="9" fillId="9" borderId="45" xfId="0" applyFont="1" applyFill="1" applyBorder="1" applyAlignment="1">
      <alignment vertical="center"/>
    </xf>
    <xf numFmtId="0" fontId="33" fillId="2" borderId="5"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4" xfId="0" applyFont="1" applyFill="1" applyBorder="1" applyAlignment="1">
      <alignment horizontal="center" vertical="center"/>
    </xf>
    <xf numFmtId="0" fontId="3" fillId="9" borderId="19" xfId="0" applyFont="1" applyFill="1" applyBorder="1" applyAlignment="1">
      <alignment horizontal="left" vertical="center" indent="3"/>
    </xf>
    <xf numFmtId="3" fontId="0" fillId="4" borderId="2" xfId="0" applyNumberFormat="1" applyFill="1" applyBorder="1" applyAlignment="1">
      <alignment horizontal="center" vertical="center" wrapText="1"/>
    </xf>
    <xf numFmtId="0" fontId="11" fillId="0" borderId="8" xfId="0" applyNumberFormat="1" applyFont="1" applyBorder="1" applyAlignment="1" applyProtection="1">
      <alignment horizontal="left"/>
      <protection locked="0"/>
    </xf>
    <xf numFmtId="2" fontId="9" fillId="4" borderId="7" xfId="0" applyNumberFormat="1" applyFont="1" applyFill="1" applyBorder="1" applyAlignment="1">
      <alignment horizontal="center" vertical="center" wrapText="1"/>
    </xf>
    <xf numFmtId="2" fontId="10" fillId="0" borderId="0" xfId="0" applyNumberFormat="1" applyFont="1" applyBorder="1" applyAlignment="1" applyProtection="1">
      <protection locked="0"/>
    </xf>
    <xf numFmtId="0" fontId="9" fillId="5" borderId="0" xfId="0" applyFont="1" applyFill="1" applyBorder="1" applyAlignment="1">
      <alignment horizontal="right" vertical="center" wrapText="1"/>
    </xf>
    <xf numFmtId="0" fontId="9" fillId="5" borderId="0" xfId="0" applyFont="1" applyFill="1" applyBorder="1" applyAlignment="1">
      <alignment horizontal="center" vertical="center" wrapText="1"/>
    </xf>
    <xf numFmtId="0" fontId="3" fillId="0" borderId="8" xfId="0" applyNumberFormat="1" applyFont="1" applyBorder="1" applyAlignment="1" applyProtection="1">
      <protection locked="0"/>
    </xf>
    <xf numFmtId="0" fontId="3" fillId="0" borderId="6" xfId="0" applyNumberFormat="1" applyFont="1" applyBorder="1" applyAlignment="1" applyProtection="1">
      <protection locked="0"/>
    </xf>
    <xf numFmtId="0" fontId="3" fillId="0" borderId="8" xfId="0" applyNumberFormat="1" applyFont="1" applyBorder="1" applyAlignment="1" applyProtection="1">
      <alignment horizontal="left"/>
      <protection locked="0"/>
    </xf>
    <xf numFmtId="0" fontId="11" fillId="0" borderId="0" xfId="0" applyNumberFormat="1" applyFont="1" applyBorder="1" applyAlignment="1" applyProtection="1">
      <alignment horizontal="left"/>
      <protection locked="0"/>
    </xf>
    <xf numFmtId="0" fontId="11" fillId="0" borderId="6" xfId="0" applyNumberFormat="1" applyFont="1" applyBorder="1" applyAlignment="1" applyProtection="1">
      <alignment horizontal="left"/>
      <protection locked="0"/>
    </xf>
    <xf numFmtId="0" fontId="5" fillId="0" borderId="8" xfId="0" applyNumberFormat="1" applyFont="1" applyBorder="1" applyAlignment="1" applyProtection="1">
      <protection locked="0"/>
    </xf>
    <xf numFmtId="0" fontId="9" fillId="0" borderId="8" xfId="0" applyNumberFormat="1" applyFont="1" applyBorder="1" applyAlignment="1" applyProtection="1">
      <protection locked="0"/>
    </xf>
    <xf numFmtId="0" fontId="9" fillId="6" borderId="2" xfId="0" applyFont="1" applyFill="1" applyBorder="1" applyAlignment="1">
      <alignment horizontal="center" vertical="center"/>
    </xf>
    <xf numFmtId="2" fontId="9" fillId="18" borderId="7" xfId="0" applyNumberFormat="1" applyFont="1" applyFill="1" applyBorder="1" applyAlignment="1">
      <alignment horizontal="center" vertical="center" wrapText="1"/>
    </xf>
    <xf numFmtId="0" fontId="12" fillId="0" borderId="50" xfId="0" applyFont="1" applyBorder="1"/>
    <xf numFmtId="0" fontId="0" fillId="0" borderId="50" xfId="0" applyBorder="1"/>
    <xf numFmtId="0" fontId="0" fillId="0" borderId="49" xfId="0" applyBorder="1"/>
    <xf numFmtId="0" fontId="9" fillId="5" borderId="48" xfId="0" applyFont="1" applyFill="1" applyBorder="1" applyAlignment="1">
      <alignment horizontal="center" vertical="center" wrapText="1"/>
    </xf>
    <xf numFmtId="0" fontId="0" fillId="5" borderId="48" xfId="0" applyFill="1" applyBorder="1"/>
    <xf numFmtId="0" fontId="34" fillId="0" borderId="50" xfId="0" applyFont="1" applyBorder="1" applyAlignment="1">
      <alignment vertical="center"/>
    </xf>
    <xf numFmtId="0" fontId="36" fillId="0" borderId="50" xfId="0" applyFont="1" applyBorder="1" applyAlignment="1">
      <alignment vertical="center"/>
    </xf>
    <xf numFmtId="0" fontId="0" fillId="0" borderId="50" xfId="0" applyBorder="1" applyAlignment="1">
      <alignment horizontal="left"/>
    </xf>
    <xf numFmtId="0" fontId="9" fillId="0" borderId="0" xfId="0" applyFont="1" applyBorder="1" applyAlignment="1">
      <alignment horizontal="left" vertical="center" wrapText="1"/>
    </xf>
    <xf numFmtId="1" fontId="35" fillId="5" borderId="0" xfId="0" applyNumberFormat="1" applyFont="1" applyFill="1" applyBorder="1" applyAlignment="1">
      <alignment horizontal="center" vertical="center" wrapText="1"/>
    </xf>
    <xf numFmtId="0" fontId="9" fillId="4" borderId="7" xfId="0" applyFont="1" applyFill="1" applyBorder="1" applyAlignment="1">
      <alignment horizontal="center" vertical="center" wrapText="1"/>
    </xf>
    <xf numFmtId="9" fontId="6" fillId="0" borderId="0" xfId="0" applyNumberFormat="1" applyFont="1"/>
    <xf numFmtId="9" fontId="6" fillId="0" borderId="0" xfId="2" applyFont="1"/>
    <xf numFmtId="0" fontId="5" fillId="0" borderId="6" xfId="0" applyNumberFormat="1" applyFont="1" applyBorder="1" applyAlignment="1" applyProtection="1">
      <alignment horizontal="left"/>
      <protection locked="0"/>
    </xf>
    <xf numFmtId="0" fontId="20" fillId="3" borderId="1" xfId="0" applyNumberFormat="1" applyFont="1" applyFill="1" applyBorder="1" applyAlignment="1" applyProtection="1">
      <alignment horizontal="right"/>
      <protection locked="0"/>
    </xf>
    <xf numFmtId="0" fontId="9" fillId="8" borderId="13" xfId="0" applyFont="1" applyFill="1" applyBorder="1" applyAlignment="1"/>
    <xf numFmtId="0" fontId="9" fillId="8" borderId="12" xfId="0" applyFont="1" applyFill="1" applyBorder="1" applyAlignment="1"/>
    <xf numFmtId="0" fontId="5" fillId="8" borderId="3" xfId="0" applyFont="1" applyFill="1" applyBorder="1" applyAlignment="1"/>
    <xf numFmtId="0" fontId="31" fillId="0" borderId="0" xfId="0" applyNumberFormat="1" applyFont="1" applyBorder="1" applyAlignment="1" applyProtection="1">
      <alignment horizontal="left"/>
      <protection locked="0"/>
    </xf>
    <xf numFmtId="0" fontId="22" fillId="15" borderId="33" xfId="0" applyNumberFormat="1" applyFont="1" applyFill="1" applyBorder="1" applyAlignment="1" applyProtection="1">
      <alignment horizontal="center"/>
      <protection locked="0"/>
    </xf>
    <xf numFmtId="0" fontId="22" fillId="3" borderId="24" xfId="0" applyNumberFormat="1" applyFont="1" applyFill="1" applyBorder="1" applyAlignment="1" applyProtection="1">
      <alignment horizontal="left"/>
      <protection locked="0"/>
    </xf>
    <xf numFmtId="0" fontId="22" fillId="15" borderId="33" xfId="0" applyNumberFormat="1" applyFont="1" applyFill="1" applyBorder="1" applyAlignment="1" applyProtection="1">
      <alignment horizontal="center" vertical="center"/>
      <protection locked="0"/>
    </xf>
    <xf numFmtId="0" fontId="22" fillId="3" borderId="24" xfId="0" applyNumberFormat="1" applyFont="1" applyFill="1" applyBorder="1" applyAlignment="1" applyProtection="1">
      <alignment horizontal="center" vertical="center"/>
      <protection locked="0"/>
    </xf>
    <xf numFmtId="0" fontId="22" fillId="3" borderId="24" xfId="0" applyNumberFormat="1" applyFont="1" applyFill="1" applyBorder="1" applyAlignment="1" applyProtection="1">
      <alignment horizontal="center"/>
      <protection locked="0"/>
    </xf>
    <xf numFmtId="0" fontId="22" fillId="15" borderId="36" xfId="0" applyNumberFormat="1" applyFont="1" applyFill="1" applyBorder="1" applyAlignment="1">
      <alignment horizontal="center" vertical="center"/>
    </xf>
    <xf numFmtId="0" fontId="22" fillId="16" borderId="37" xfId="0" applyNumberFormat="1" applyFont="1" applyFill="1" applyBorder="1" applyAlignment="1">
      <alignment horizontal="center" vertical="center"/>
    </xf>
    <xf numFmtId="4" fontId="27" fillId="15" borderId="33" xfId="0" applyNumberFormat="1" applyFont="1" applyFill="1" applyBorder="1" applyAlignment="1" applyProtection="1">
      <protection locked="0"/>
    </xf>
    <xf numFmtId="4" fontId="22" fillId="16" borderId="39" xfId="0" applyNumberFormat="1" applyFont="1" applyFill="1" applyBorder="1" applyAlignment="1" applyProtection="1">
      <protection locked="0"/>
    </xf>
    <xf numFmtId="4" fontId="20" fillId="16" borderId="40" xfId="0" applyNumberFormat="1" applyFont="1" applyFill="1" applyBorder="1" applyAlignment="1"/>
    <xf numFmtId="4" fontId="19" fillId="16" borderId="45" xfId="0" applyNumberFormat="1" applyFont="1" applyFill="1" applyBorder="1" applyAlignment="1"/>
    <xf numFmtId="4" fontId="19" fillId="16" borderId="45" xfId="0" applyNumberFormat="1" applyFont="1" applyFill="1" applyBorder="1" applyAlignment="1">
      <alignment horizontal="center"/>
    </xf>
    <xf numFmtId="4" fontId="19" fillId="16" borderId="39" xfId="0" applyNumberFormat="1" applyFont="1" applyFill="1" applyBorder="1" applyAlignment="1">
      <alignment horizontal="center"/>
    </xf>
    <xf numFmtId="4" fontId="19" fillId="16" borderId="0" xfId="0" applyNumberFormat="1" applyFont="1" applyFill="1" applyBorder="1" applyAlignment="1">
      <alignment horizontal="center"/>
    </xf>
    <xf numFmtId="4" fontId="21" fillId="16" borderId="44" xfId="0" applyNumberFormat="1" applyFont="1" applyFill="1" applyBorder="1" applyAlignment="1"/>
    <xf numFmtId="2" fontId="19" fillId="16" borderId="7" xfId="0" applyNumberFormat="1" applyFont="1" applyFill="1" applyBorder="1" applyAlignment="1"/>
    <xf numFmtId="0" fontId="3" fillId="0" borderId="2" xfId="0" applyFont="1" applyBorder="1" applyAlignment="1">
      <alignment horizontal="left" vertical="top"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top" wrapText="1"/>
    </xf>
    <xf numFmtId="49" fontId="8" fillId="0" borderId="5"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40" fillId="0" borderId="2"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0" fontId="6" fillId="0" borderId="2" xfId="0" applyFont="1" applyBorder="1" applyAlignment="1">
      <alignment horizontal="left" vertical="top" wrapText="1"/>
    </xf>
    <xf numFmtId="49" fontId="6" fillId="0" borderId="2" xfId="0" applyNumberFormat="1" applyFont="1" applyBorder="1" applyAlignment="1">
      <alignment horizontal="left" vertical="top" wrapText="1"/>
    </xf>
    <xf numFmtId="49" fontId="0" fillId="8" borderId="52" xfId="0" applyNumberFormat="1" applyFill="1" applyBorder="1" applyAlignment="1">
      <alignment vertical="top" wrapText="1"/>
    </xf>
    <xf numFmtId="49" fontId="0" fillId="8" borderId="0" xfId="0" applyNumberFormat="1" applyFill="1" applyBorder="1" applyAlignment="1">
      <alignment vertical="top" wrapText="1"/>
    </xf>
    <xf numFmtId="49" fontId="0" fillId="8" borderId="9" xfId="0" applyNumberFormat="1" applyFill="1" applyBorder="1" applyAlignment="1">
      <alignment vertical="top" wrapText="1"/>
    </xf>
    <xf numFmtId="49" fontId="0" fillId="8" borderId="53" xfId="0" applyNumberFormat="1" applyFill="1" applyBorder="1" applyAlignment="1">
      <alignment vertical="top" wrapText="1"/>
    </xf>
    <xf numFmtId="49" fontId="0" fillId="8" borderId="6" xfId="0" applyNumberFormat="1" applyFill="1" applyBorder="1" applyAlignment="1">
      <alignment vertical="top" wrapText="1"/>
    </xf>
    <xf numFmtId="49" fontId="0" fillId="8" borderId="54" xfId="0" applyNumberFormat="1" applyFill="1" applyBorder="1" applyAlignment="1">
      <alignment vertical="top" wrapText="1"/>
    </xf>
    <xf numFmtId="49" fontId="6" fillId="0" borderId="5" xfId="0" applyNumberFormat="1" applyFont="1" applyFill="1" applyBorder="1" applyAlignment="1">
      <alignment horizontal="left" vertical="top" wrapText="1"/>
    </xf>
    <xf numFmtId="0" fontId="16" fillId="0" borderId="0" xfId="0" applyFont="1"/>
    <xf numFmtId="0" fontId="6" fillId="0" borderId="57" xfId="0" applyFont="1" applyBorder="1" applyAlignment="1">
      <alignment horizontal="left" vertical="top" wrapText="1"/>
    </xf>
    <xf numFmtId="0" fontId="16" fillId="0" borderId="57" xfId="0" applyFont="1" applyBorder="1"/>
    <xf numFmtId="0" fontId="33" fillId="2" borderId="57" xfId="0" applyFont="1" applyFill="1" applyBorder="1" applyAlignment="1">
      <alignment horizontal="center" vertical="center"/>
    </xf>
    <xf numFmtId="0" fontId="6" fillId="0" borderId="57" xfId="0" applyFont="1" applyBorder="1" applyAlignment="1">
      <alignment horizontal="center" vertical="center" wrapText="1"/>
    </xf>
    <xf numFmtId="0" fontId="6" fillId="0" borderId="5" xfId="0" applyFont="1" applyBorder="1" applyAlignment="1">
      <alignment horizontal="left" vertical="top" wrapText="1"/>
    </xf>
    <xf numFmtId="9" fontId="6" fillId="0" borderId="0" xfId="0" applyNumberFormat="1" applyFont="1" applyAlignment="1">
      <alignment vertical="center"/>
    </xf>
    <xf numFmtId="9" fontId="6" fillId="0" borderId="0" xfId="2" applyFont="1" applyAlignment="1">
      <alignment vertical="center"/>
    </xf>
    <xf numFmtId="0" fontId="6" fillId="0" borderId="0" xfId="0" applyFont="1" applyAlignment="1">
      <alignment vertical="center"/>
    </xf>
    <xf numFmtId="0" fontId="6" fillId="0" borderId="59" xfId="0" applyFont="1" applyBorder="1"/>
    <xf numFmtId="0" fontId="6" fillId="0" borderId="48" xfId="0" applyFont="1" applyBorder="1"/>
    <xf numFmtId="0" fontId="7" fillId="0" borderId="48" xfId="0" applyFont="1" applyBorder="1" applyAlignment="1">
      <alignment wrapText="1"/>
    </xf>
    <xf numFmtId="0" fontId="3" fillId="0" borderId="55" xfId="0" applyFont="1" applyBorder="1" applyAlignment="1">
      <alignment horizontal="center" vertical="top" wrapText="1"/>
    </xf>
    <xf numFmtId="0" fontId="3" fillId="5" borderId="55" xfId="0" applyFont="1" applyFill="1" applyBorder="1" applyAlignment="1">
      <alignment horizontal="center" vertical="top" wrapText="1"/>
    </xf>
    <xf numFmtId="0" fontId="3" fillId="0" borderId="14" xfId="0" applyFont="1" applyBorder="1" applyAlignment="1">
      <alignment horizontal="center" vertical="top" wrapText="1"/>
    </xf>
    <xf numFmtId="0" fontId="5" fillId="5" borderId="19" xfId="0" applyFont="1" applyFill="1" applyBorder="1" applyAlignment="1">
      <alignment vertical="center"/>
    </xf>
    <xf numFmtId="0" fontId="5" fillId="5" borderId="47" xfId="0" applyFont="1" applyFill="1" applyBorder="1" applyAlignment="1">
      <alignment vertical="center"/>
    </xf>
    <xf numFmtId="0" fontId="38" fillId="6" borderId="45" xfId="0" applyFont="1" applyFill="1" applyBorder="1" applyAlignment="1">
      <alignment horizontal="center" vertical="center" wrapText="1"/>
    </xf>
    <xf numFmtId="0" fontId="38" fillId="6" borderId="16"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1" fillId="0" borderId="0" xfId="0" applyFont="1" applyAlignment="1">
      <alignment horizontal="right"/>
    </xf>
    <xf numFmtId="0" fontId="1" fillId="0" borderId="0" xfId="0" applyFont="1" applyAlignment="1">
      <alignment horizontal="right" vertical="top"/>
    </xf>
    <xf numFmtId="0" fontId="1" fillId="0" borderId="0" xfId="0" applyFont="1"/>
    <xf numFmtId="0" fontId="0" fillId="0" borderId="0" xfId="0" applyAlignment="1">
      <alignment horizontal="center"/>
    </xf>
    <xf numFmtId="0" fontId="16" fillId="0" borderId="0" xfId="0" applyFont="1" applyAlignment="1">
      <alignment vertical="center"/>
    </xf>
    <xf numFmtId="0" fontId="16" fillId="0" borderId="7" xfId="0" applyFont="1" applyBorder="1" applyAlignment="1">
      <alignment vertical="center" wrapText="1"/>
    </xf>
    <xf numFmtId="0" fontId="16" fillId="0" borderId="45" xfId="0" applyFont="1" applyBorder="1" applyAlignment="1">
      <alignment vertical="center" wrapText="1"/>
    </xf>
    <xf numFmtId="0" fontId="16" fillId="0" borderId="11" xfId="0" applyFont="1" applyBorder="1" applyAlignment="1">
      <alignment vertical="center" wrapText="1"/>
    </xf>
    <xf numFmtId="0" fontId="16" fillId="0" borderId="18" xfId="0" applyFont="1" applyBorder="1" applyAlignment="1">
      <alignment vertical="center" wrapText="1"/>
    </xf>
    <xf numFmtId="0" fontId="44" fillId="0" borderId="0" xfId="0" applyFont="1" applyAlignment="1">
      <alignment vertical="center"/>
    </xf>
    <xf numFmtId="9" fontId="16" fillId="0" borderId="18" xfId="0" applyNumberFormat="1" applyFont="1" applyBorder="1" applyAlignment="1">
      <alignment horizontal="left" vertical="center" wrapText="1"/>
    </xf>
    <xf numFmtId="0" fontId="0" fillId="0" borderId="59" xfId="0" applyBorder="1"/>
    <xf numFmtId="0" fontId="9" fillId="0" borderId="48" xfId="0" applyFont="1" applyBorder="1"/>
    <xf numFmtId="0" fontId="0" fillId="0" borderId="48" xfId="0" applyBorder="1"/>
    <xf numFmtId="0" fontId="0" fillId="0" borderId="16" xfId="0" applyBorder="1" applyAlignment="1">
      <alignment horizontal="center"/>
    </xf>
    <xf numFmtId="0" fontId="0" fillId="0" borderId="17" xfId="0" applyBorder="1" applyAlignment="1">
      <alignment horizontal="center"/>
    </xf>
    <xf numFmtId="0" fontId="9" fillId="0" borderId="0" xfId="0" applyFont="1" applyBorder="1"/>
    <xf numFmtId="0" fontId="1" fillId="0" borderId="50" xfId="0" applyFont="1" applyBorder="1" applyAlignment="1">
      <alignment horizontal="right"/>
    </xf>
    <xf numFmtId="0" fontId="43" fillId="0" borderId="0" xfId="0" applyFont="1" applyBorder="1"/>
    <xf numFmtId="0" fontId="1" fillId="0" borderId="50" xfId="0" applyFont="1" applyBorder="1" applyAlignment="1">
      <alignment horizontal="right" vertical="top"/>
    </xf>
    <xf numFmtId="0" fontId="9" fillId="0" borderId="0" xfId="0" applyFont="1" applyBorder="1" applyAlignment="1">
      <alignment wrapText="1"/>
    </xf>
    <xf numFmtId="0" fontId="1" fillId="0" borderId="0" xfId="0" applyFont="1" applyBorder="1" applyAlignment="1">
      <alignment wrapText="1"/>
    </xf>
    <xf numFmtId="0" fontId="0" fillId="0" borderId="15" xfId="0" applyBorder="1"/>
    <xf numFmtId="0" fontId="9" fillId="0" borderId="18" xfId="0" applyFont="1" applyBorder="1" applyAlignment="1">
      <alignment horizontal="center"/>
    </xf>
    <xf numFmtId="0" fontId="9" fillId="0" borderId="59" xfId="0" applyFont="1" applyBorder="1"/>
    <xf numFmtId="0" fontId="9" fillId="0" borderId="8" xfId="0" applyFont="1" applyBorder="1"/>
    <xf numFmtId="0" fontId="0" fillId="0" borderId="52" xfId="0" applyBorder="1"/>
    <xf numFmtId="0" fontId="9" fillId="0" borderId="52" xfId="0" applyFont="1" applyBorder="1" applyAlignment="1">
      <alignment wrapText="1"/>
    </xf>
    <xf numFmtId="0" fontId="0" fillId="0" borderId="53" xfId="0" applyBorder="1"/>
    <xf numFmtId="0" fontId="0" fillId="0" borderId="63" xfId="0" applyBorder="1"/>
    <xf numFmtId="0" fontId="0" fillId="0" borderId="18" xfId="0" applyBorder="1" applyAlignment="1">
      <alignment horizontal="center"/>
    </xf>
    <xf numFmtId="0" fontId="9" fillId="0" borderId="10" xfId="0" applyFont="1" applyBorder="1" applyAlignment="1">
      <alignment wrapText="1"/>
    </xf>
    <xf numFmtId="0" fontId="9" fillId="0" borderId="8" xfId="0" applyFont="1" applyBorder="1" applyAlignment="1">
      <alignment wrapText="1"/>
    </xf>
    <xf numFmtId="0" fontId="1" fillId="0" borderId="6" xfId="0" applyFont="1" applyBorder="1" applyAlignment="1">
      <alignment wrapText="1"/>
    </xf>
    <xf numFmtId="0" fontId="9" fillId="0" borderId="53" xfId="0" applyFont="1" applyBorder="1" applyAlignment="1">
      <alignment wrapText="1"/>
    </xf>
    <xf numFmtId="0" fontId="0" fillId="0" borderId="10" xfId="0" applyBorder="1"/>
    <xf numFmtId="0" fontId="1" fillId="0" borderId="8" xfId="0" applyFont="1" applyBorder="1" applyAlignment="1">
      <alignment wrapText="1"/>
    </xf>
    <xf numFmtId="0" fontId="1" fillId="0" borderId="6" xfId="0" applyFont="1" applyBorder="1"/>
    <xf numFmtId="0" fontId="9" fillId="0" borderId="59" xfId="0" applyFont="1" applyBorder="1" applyAlignment="1">
      <alignment wrapText="1"/>
    </xf>
    <xf numFmtId="0" fontId="9" fillId="0" borderId="56" xfId="0" applyFont="1" applyBorder="1" applyAlignment="1">
      <alignment wrapText="1"/>
    </xf>
    <xf numFmtId="0" fontId="9" fillId="0" borderId="50" xfId="0" applyFont="1" applyBorder="1" applyAlignment="1">
      <alignment wrapText="1"/>
    </xf>
    <xf numFmtId="0" fontId="0" fillId="0" borderId="62" xfId="0" applyBorder="1" applyAlignment="1">
      <alignment horizontal="center"/>
    </xf>
    <xf numFmtId="0" fontId="0" fillId="0" borderId="61" xfId="0" applyBorder="1" applyAlignment="1">
      <alignment horizontal="center"/>
    </xf>
    <xf numFmtId="0" fontId="9" fillId="0" borderId="15" xfId="0" applyFont="1" applyBorder="1"/>
    <xf numFmtId="0" fontId="9" fillId="0" borderId="63" xfId="0" applyFont="1" applyBorder="1"/>
    <xf numFmtId="0" fontId="1" fillId="0" borderId="49" xfId="0" applyFont="1" applyBorder="1" applyAlignment="1">
      <alignment wrapText="1"/>
    </xf>
    <xf numFmtId="0" fontId="9" fillId="0" borderId="56" xfId="0" applyFont="1" applyBorder="1"/>
    <xf numFmtId="0" fontId="9" fillId="0" borderId="48" xfId="0" applyFont="1" applyBorder="1" applyAlignment="1">
      <alignment wrapText="1"/>
    </xf>
    <xf numFmtId="0" fontId="1" fillId="0" borderId="45" xfId="0" applyFont="1" applyBorder="1" applyAlignment="1">
      <alignment horizontal="center" wrapText="1"/>
    </xf>
    <xf numFmtId="0" fontId="43" fillId="0" borderId="50" xfId="0" applyFont="1" applyBorder="1"/>
    <xf numFmtId="0" fontId="3" fillId="0" borderId="48" xfId="0" applyFont="1" applyBorder="1"/>
    <xf numFmtId="0" fontId="9" fillId="0" borderId="50" xfId="0" applyFont="1" applyBorder="1"/>
    <xf numFmtId="0" fontId="1" fillId="0" borderId="6" xfId="0" applyFont="1" applyBorder="1" applyAlignment="1">
      <alignment horizontal="left" vertical="top" wrapText="1"/>
    </xf>
    <xf numFmtId="2" fontId="0" fillId="5" borderId="0" xfId="0" applyNumberFormat="1" applyFill="1" applyAlignment="1">
      <alignment horizontal="right"/>
    </xf>
    <xf numFmtId="2" fontId="9" fillId="9" borderId="47" xfId="0" applyNumberFormat="1" applyFont="1" applyFill="1" applyBorder="1" applyAlignment="1">
      <alignment vertical="center"/>
    </xf>
    <xf numFmtId="2" fontId="0" fillId="5" borderId="0" xfId="0" applyNumberFormat="1" applyFill="1"/>
    <xf numFmtId="2" fontId="9" fillId="5" borderId="0" xfId="0" applyNumberFormat="1" applyFont="1" applyFill="1" applyAlignment="1">
      <alignment horizontal="right"/>
    </xf>
    <xf numFmtId="2" fontId="0" fillId="0" borderId="0" xfId="0" applyNumberFormat="1" applyAlignment="1">
      <alignment horizontal="right"/>
    </xf>
    <xf numFmtId="0" fontId="3" fillId="0" borderId="4" xfId="0" applyFont="1" applyBorder="1" applyAlignment="1">
      <alignment horizontal="left" vertical="top" wrapText="1"/>
    </xf>
    <xf numFmtId="0" fontId="6" fillId="0" borderId="2" xfId="0" applyFont="1" applyBorder="1" applyAlignment="1">
      <alignment horizontal="center" vertical="center" wrapText="1"/>
    </xf>
    <xf numFmtId="0" fontId="33" fillId="13" borderId="2" xfId="0" applyFont="1" applyFill="1" applyBorder="1" applyAlignment="1">
      <alignment horizontal="center" vertical="center"/>
    </xf>
    <xf numFmtId="9" fontId="5" fillId="2" borderId="2" xfId="2" applyFont="1" applyFill="1" applyBorder="1" applyAlignment="1">
      <alignment horizontal="center" vertical="center"/>
    </xf>
    <xf numFmtId="164" fontId="5" fillId="0" borderId="2" xfId="1" applyNumberFormat="1" applyFont="1" applyFill="1" applyBorder="1" applyAlignment="1">
      <alignment horizontal="center" vertical="center"/>
    </xf>
    <xf numFmtId="2" fontId="11" fillId="12" borderId="2" xfId="0" applyNumberFormat="1" applyFont="1" applyFill="1" applyBorder="1" applyAlignment="1">
      <alignment horizontal="center" vertical="center"/>
    </xf>
    <xf numFmtId="0" fontId="3" fillId="0" borderId="60" xfId="0" applyFont="1" applyBorder="1" applyAlignment="1">
      <alignment horizontal="center" vertical="center" textRotation="90" wrapText="1"/>
    </xf>
    <xf numFmtId="0" fontId="33" fillId="13" borderId="57" xfId="0" applyFont="1" applyFill="1" applyBorder="1" applyAlignment="1">
      <alignment horizontal="center" vertical="center"/>
    </xf>
    <xf numFmtId="9" fontId="5" fillId="2" borderId="57" xfId="2" applyFont="1" applyFill="1" applyBorder="1" applyAlignment="1">
      <alignment horizontal="center" vertical="center"/>
    </xf>
    <xf numFmtId="164" fontId="5" fillId="0" borderId="57" xfId="1" applyNumberFormat="1" applyFont="1" applyFill="1" applyBorder="1" applyAlignment="1">
      <alignment horizontal="center" vertical="center"/>
    </xf>
    <xf numFmtId="2" fontId="11" fillId="12" borderId="57" xfId="0" applyNumberFormat="1" applyFont="1" applyFill="1" applyBorder="1" applyAlignment="1">
      <alignment horizontal="center" vertical="center"/>
    </xf>
    <xf numFmtId="164" fontId="5" fillId="11" borderId="57" xfId="0" applyNumberFormat="1" applyFont="1" applyFill="1" applyBorder="1" applyAlignment="1">
      <alignment horizontal="center" vertical="center"/>
    </xf>
    <xf numFmtId="164" fontId="5" fillId="10" borderId="58" xfId="0" applyNumberFormat="1" applyFont="1" applyFill="1" applyBorder="1" applyAlignment="1">
      <alignment horizontal="center" vertical="center"/>
    </xf>
    <xf numFmtId="2" fontId="3" fillId="0" borderId="55" xfId="0" applyNumberFormat="1" applyFont="1" applyBorder="1" applyAlignment="1">
      <alignment horizontal="center" vertical="top" wrapText="1"/>
    </xf>
    <xf numFmtId="0" fontId="39" fillId="0" borderId="2" xfId="0" applyFont="1" applyBorder="1" applyAlignment="1">
      <alignment horizontal="left" vertical="top" wrapText="1"/>
    </xf>
    <xf numFmtId="49" fontId="39" fillId="0" borderId="2" xfId="0" applyNumberFormat="1" applyFont="1" applyBorder="1" applyAlignment="1">
      <alignment horizontal="left" vertical="top" wrapText="1"/>
    </xf>
    <xf numFmtId="0" fontId="6" fillId="0" borderId="2" xfId="0" applyFont="1" applyBorder="1" applyAlignment="1">
      <alignment vertical="center" wrapText="1"/>
    </xf>
    <xf numFmtId="0" fontId="6" fillId="5" borderId="5" xfId="0" applyFont="1" applyFill="1" applyBorder="1" applyAlignment="1">
      <alignment vertical="top" wrapText="1"/>
    </xf>
    <xf numFmtId="49" fontId="6" fillId="5" borderId="5" xfId="0" applyNumberFormat="1" applyFont="1" applyFill="1" applyBorder="1" applyAlignment="1">
      <alignment vertical="top" wrapText="1"/>
    </xf>
    <xf numFmtId="0" fontId="33" fillId="13" borderId="5" xfId="0" applyFont="1" applyFill="1" applyBorder="1" applyAlignment="1">
      <alignment horizontal="center" vertical="center"/>
    </xf>
    <xf numFmtId="9" fontId="5" fillId="2" borderId="5" xfId="2" applyFont="1" applyFill="1" applyBorder="1" applyAlignment="1">
      <alignment horizontal="center" vertical="center"/>
    </xf>
    <xf numFmtId="164" fontId="5" fillId="0" borderId="5" xfId="1" applyNumberFormat="1" applyFont="1" applyFill="1" applyBorder="1" applyAlignment="1">
      <alignment horizontal="center" vertical="center"/>
    </xf>
    <xf numFmtId="2" fontId="11" fillId="12" borderId="5" xfId="0" applyNumberFormat="1" applyFont="1" applyFill="1" applyBorder="1" applyAlignment="1">
      <alignment horizontal="center" vertical="center"/>
    </xf>
    <xf numFmtId="0" fontId="6" fillId="5" borderId="4" xfId="0" applyFont="1" applyFill="1" applyBorder="1" applyAlignment="1">
      <alignment vertical="center" wrapText="1"/>
    </xf>
    <xf numFmtId="49" fontId="6" fillId="5" borderId="4" xfId="0" applyNumberFormat="1" applyFont="1" applyFill="1" applyBorder="1" applyAlignment="1">
      <alignment horizontal="left" vertical="top" wrapText="1"/>
    </xf>
    <xf numFmtId="0" fontId="33" fillId="13" borderId="4" xfId="0" applyFont="1" applyFill="1" applyBorder="1" applyAlignment="1">
      <alignment horizontal="center" vertical="center"/>
    </xf>
    <xf numFmtId="9" fontId="5" fillId="2" borderId="4" xfId="2" applyFont="1" applyFill="1" applyBorder="1" applyAlignment="1">
      <alignment horizontal="center" vertical="center"/>
    </xf>
    <xf numFmtId="164" fontId="5" fillId="0" borderId="4" xfId="1" applyNumberFormat="1" applyFont="1" applyFill="1" applyBorder="1" applyAlignment="1">
      <alignment horizontal="center" vertical="center"/>
    </xf>
    <xf numFmtId="2" fontId="11" fillId="12" borderId="4" xfId="0" applyNumberFormat="1" applyFont="1" applyFill="1" applyBorder="1" applyAlignment="1">
      <alignment horizontal="center" vertical="center"/>
    </xf>
    <xf numFmtId="49" fontId="6" fillId="0" borderId="4" xfId="0" applyNumberFormat="1" applyFont="1" applyBorder="1" applyAlignment="1">
      <alignment horizontal="left" vertical="top" wrapText="1"/>
    </xf>
    <xf numFmtId="0" fontId="16" fillId="0" borderId="57" xfId="0" applyFont="1" applyBorder="1" applyAlignment="1">
      <alignment vertical="center"/>
    </xf>
    <xf numFmtId="0" fontId="38" fillId="6" borderId="57" xfId="0" applyFont="1" applyFill="1" applyBorder="1" applyAlignment="1">
      <alignment horizontal="center" vertical="center" wrapText="1"/>
    </xf>
    <xf numFmtId="2" fontId="38" fillId="6" borderId="57" xfId="0" applyNumberFormat="1" applyFont="1" applyFill="1" applyBorder="1" applyAlignment="1">
      <alignment horizontal="center" vertical="center" wrapText="1"/>
    </xf>
    <xf numFmtId="1" fontId="38" fillId="6" borderId="57" xfId="0" applyNumberFormat="1" applyFont="1" applyFill="1" applyBorder="1" applyAlignment="1">
      <alignment horizontal="center" vertical="center" wrapText="1"/>
    </xf>
    <xf numFmtId="0" fontId="38" fillId="6" borderId="58" xfId="0" applyFont="1" applyFill="1" applyBorder="1" applyAlignment="1">
      <alignment horizontal="center" vertical="center" wrapText="1"/>
    </xf>
    <xf numFmtId="0" fontId="8" fillId="0" borderId="5" xfId="0" applyFont="1" applyBorder="1" applyAlignment="1">
      <alignment horizontal="left" vertical="top" wrapText="1"/>
    </xf>
    <xf numFmtId="2" fontId="5" fillId="6" borderId="64" xfId="0" applyNumberFormat="1" applyFont="1" applyFill="1" applyBorder="1" applyAlignment="1">
      <alignment horizontal="center" vertical="center" wrapText="1"/>
    </xf>
    <xf numFmtId="1" fontId="5" fillId="6" borderId="5" xfId="0" applyNumberFormat="1" applyFont="1" applyFill="1" applyBorder="1" applyAlignment="1">
      <alignment horizontal="center" vertical="center" wrapText="1"/>
    </xf>
    <xf numFmtId="0" fontId="5" fillId="6" borderId="20" xfId="0" applyFont="1" applyFill="1" applyBorder="1" applyAlignment="1">
      <alignment horizontal="center" vertical="center" wrapText="1"/>
    </xf>
    <xf numFmtId="2" fontId="5" fillId="13" borderId="66" xfId="0" applyNumberFormat="1" applyFont="1" applyFill="1" applyBorder="1" applyAlignment="1">
      <alignment horizontal="center" vertical="center" wrapText="1"/>
    </xf>
    <xf numFmtId="1" fontId="5" fillId="6" borderId="67" xfId="0" applyNumberFormat="1" applyFont="1" applyFill="1" applyBorder="1" applyAlignment="1">
      <alignment horizontal="center" vertical="center" wrapText="1"/>
    </xf>
    <xf numFmtId="0" fontId="5" fillId="13" borderId="2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16" fillId="0" borderId="5" xfId="0" applyFont="1" applyBorder="1" applyAlignment="1">
      <alignment vertical="center"/>
    </xf>
    <xf numFmtId="0" fontId="38"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6" fillId="6" borderId="4" xfId="0" applyFont="1" applyFill="1" applyBorder="1" applyAlignment="1">
      <alignment horizontal="center" wrapText="1"/>
    </xf>
    <xf numFmtId="0" fontId="5" fillId="6" borderId="4" xfId="0" applyFont="1" applyFill="1" applyBorder="1" applyAlignment="1">
      <alignment horizontal="center" wrapText="1"/>
    </xf>
    <xf numFmtId="0" fontId="5" fillId="4" borderId="4" xfId="0" applyFont="1" applyFill="1" applyBorder="1" applyAlignment="1">
      <alignment horizontal="center" wrapText="1"/>
    </xf>
    <xf numFmtId="0" fontId="5" fillId="13" borderId="4"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38" fillId="8" borderId="5" xfId="0" applyFont="1" applyFill="1" applyBorder="1" applyAlignment="1">
      <alignment horizontal="center" vertical="center" wrapText="1"/>
    </xf>
    <xf numFmtId="0" fontId="38" fillId="8" borderId="2" xfId="0" applyFont="1" applyFill="1" applyBorder="1" applyAlignment="1">
      <alignment horizontal="center" vertical="center" wrapText="1"/>
    </xf>
    <xf numFmtId="0" fontId="38" fillId="8" borderId="4" xfId="0" applyFont="1" applyFill="1" applyBorder="1" applyAlignment="1">
      <alignment horizontal="center" vertical="center" wrapText="1"/>
    </xf>
    <xf numFmtId="0" fontId="38" fillId="8" borderId="57" xfId="0" applyFont="1" applyFill="1" applyBorder="1" applyAlignment="1">
      <alignment horizontal="center" vertical="center" wrapText="1"/>
    </xf>
    <xf numFmtId="0" fontId="9" fillId="0" borderId="8" xfId="0" applyNumberFormat="1" applyFont="1" applyBorder="1" applyAlignment="1" applyProtection="1">
      <alignment horizontal="left"/>
      <protection locked="0"/>
    </xf>
    <xf numFmtId="0" fontId="3" fillId="0" borderId="6" xfId="0" applyNumberFormat="1" applyFont="1" applyBorder="1" applyAlignment="1" applyProtection="1">
      <alignment horizontal="left"/>
      <protection locked="0"/>
    </xf>
    <xf numFmtId="0" fontId="3" fillId="0" borderId="6" xfId="0" applyFont="1" applyBorder="1" applyProtection="1">
      <protection locked="0"/>
    </xf>
    <xf numFmtId="0" fontId="3" fillId="0" borderId="6"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5" fillId="0" borderId="8" xfId="0" applyFont="1" applyBorder="1" applyProtection="1">
      <protection locked="0"/>
    </xf>
    <xf numFmtId="0" fontId="9" fillId="0" borderId="8" xfId="0" applyFont="1" applyBorder="1" applyProtection="1">
      <protection locked="0"/>
    </xf>
    <xf numFmtId="0" fontId="11" fillId="0" borderId="0" xfId="0" applyFont="1" applyProtection="1">
      <protection locked="0"/>
    </xf>
    <xf numFmtId="0" fontId="5" fillId="0" borderId="6" xfId="0" applyNumberFormat="1" applyFont="1" applyBorder="1" applyAlignment="1" applyProtection="1">
      <alignment horizontal="left" wrapText="1"/>
      <protection locked="0"/>
    </xf>
    <xf numFmtId="0" fontId="5" fillId="0" borderId="6" xfId="0" applyNumberFormat="1" applyFont="1" applyBorder="1" applyAlignment="1" applyProtection="1">
      <alignment horizontal="left" vertical="center" wrapText="1"/>
      <protection locked="0"/>
    </xf>
    <xf numFmtId="0" fontId="5" fillId="3" borderId="0" xfId="0" applyFont="1" applyFill="1" applyAlignment="1">
      <alignment horizontal="center"/>
    </xf>
    <xf numFmtId="0" fontId="9" fillId="0" borderId="50" xfId="0" applyFont="1" applyBorder="1" applyAlignment="1">
      <alignment horizontal="left"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8" xfId="0" applyFont="1" applyBorder="1" applyAlignment="1">
      <alignment horizontal="left" vertical="center" wrapText="1"/>
    </xf>
    <xf numFmtId="0" fontId="9" fillId="0" borderId="49" xfId="0" applyFont="1" applyBorder="1" applyAlignment="1">
      <alignment horizontal="left" vertical="center" wrapText="1"/>
    </xf>
    <xf numFmtId="0" fontId="37" fillId="19" borderId="19" xfId="0" applyFont="1" applyFill="1" applyBorder="1" applyAlignment="1">
      <alignment horizontal="center" vertical="center"/>
    </xf>
    <xf numFmtId="0" fontId="37" fillId="19" borderId="47" xfId="0" applyFont="1" applyFill="1" applyBorder="1" applyAlignment="1">
      <alignment horizontal="center" vertical="center"/>
    </xf>
    <xf numFmtId="0" fontId="37" fillId="19" borderId="45" xfId="0" applyFont="1" applyFill="1" applyBorder="1" applyAlignment="1">
      <alignment horizontal="center" vertical="center"/>
    </xf>
    <xf numFmtId="0" fontId="37" fillId="19" borderId="19" xfId="0" applyFont="1" applyFill="1" applyBorder="1" applyAlignment="1">
      <alignment horizontal="left" vertical="center"/>
    </xf>
    <xf numFmtId="0" fontId="37" fillId="19" borderId="47" xfId="0" applyFont="1" applyFill="1" applyBorder="1" applyAlignment="1">
      <alignment horizontal="left" vertical="center"/>
    </xf>
    <xf numFmtId="0" fontId="37" fillId="19" borderId="45" xfId="0" applyFont="1" applyFill="1" applyBorder="1" applyAlignment="1">
      <alignment horizontal="left" vertical="center"/>
    </xf>
    <xf numFmtId="0" fontId="9" fillId="0" borderId="9" xfId="0" applyFont="1" applyBorder="1" applyAlignment="1">
      <alignment horizontal="left" vertical="center" wrapText="1"/>
    </xf>
    <xf numFmtId="164" fontId="5" fillId="11" borderId="5" xfId="0" applyNumberFormat="1" applyFont="1" applyFill="1" applyBorder="1" applyAlignment="1">
      <alignment horizontal="center" vertical="center"/>
    </xf>
    <xf numFmtId="164" fontId="5" fillId="11" borderId="4" xfId="0" applyNumberFormat="1" applyFont="1" applyFill="1" applyBorder="1" applyAlignment="1">
      <alignment horizontal="center" vertical="center"/>
    </xf>
    <xf numFmtId="0" fontId="15" fillId="0" borderId="0" xfId="0" applyFont="1" applyBorder="1" applyAlignment="1">
      <alignment horizontal="left" vertical="center" wrapText="1"/>
    </xf>
    <xf numFmtId="0" fontId="14" fillId="5" borderId="0" xfId="0" applyFont="1" applyFill="1" applyBorder="1" applyAlignment="1">
      <alignment vertical="center"/>
    </xf>
    <xf numFmtId="0" fontId="5" fillId="7" borderId="19" xfId="0" applyFont="1" applyFill="1" applyBorder="1" applyAlignment="1">
      <alignment horizontal="center"/>
    </xf>
    <xf numFmtId="0" fontId="5" fillId="7" borderId="47" xfId="0" applyFont="1" applyFill="1" applyBorder="1" applyAlignment="1">
      <alignment horizontal="center"/>
    </xf>
    <xf numFmtId="0" fontId="5" fillId="7" borderId="45" xfId="0" applyFont="1" applyFill="1" applyBorder="1" applyAlignment="1">
      <alignment horizontal="center"/>
    </xf>
    <xf numFmtId="164" fontId="5" fillId="11" borderId="2" xfId="0" applyNumberFormat="1" applyFont="1" applyFill="1" applyBorder="1" applyAlignment="1">
      <alignment horizontal="center" vertical="center"/>
    </xf>
    <xf numFmtId="164" fontId="5" fillId="10" borderId="20" xfId="0" applyNumberFormat="1" applyFont="1" applyFill="1" applyBorder="1" applyAlignment="1">
      <alignment horizontal="center" vertical="center"/>
    </xf>
    <xf numFmtId="164" fontId="5" fillId="10" borderId="21" xfId="0" applyNumberFormat="1" applyFont="1" applyFill="1" applyBorder="1" applyAlignment="1">
      <alignment horizontal="center" vertical="center"/>
    </xf>
    <xf numFmtId="164" fontId="5" fillId="10" borderId="22" xfId="0" applyNumberFormat="1" applyFont="1" applyFill="1" applyBorder="1" applyAlignment="1">
      <alignment horizontal="center" vertical="center"/>
    </xf>
    <xf numFmtId="0" fontId="3" fillId="0" borderId="64" xfId="0" applyFont="1" applyBorder="1" applyAlignment="1">
      <alignment horizontal="center" vertical="center" textRotation="90" wrapText="1"/>
    </xf>
    <xf numFmtId="0" fontId="3" fillId="0" borderId="65" xfId="0" applyFont="1" applyBorder="1" applyAlignment="1">
      <alignment horizontal="center" vertical="center" textRotation="90" wrapText="1"/>
    </xf>
    <xf numFmtId="0" fontId="3" fillId="0" borderId="66" xfId="0" applyFont="1" applyBorder="1" applyAlignment="1">
      <alignment horizontal="center" vertical="center" textRotation="90" wrapText="1"/>
    </xf>
    <xf numFmtId="0" fontId="3" fillId="6" borderId="60" xfId="0" applyFont="1" applyFill="1" applyBorder="1" applyAlignment="1">
      <alignment horizontal="left" vertical="center" wrapText="1" indent="6"/>
    </xf>
    <xf numFmtId="0" fontId="3" fillId="6" borderId="57" xfId="0" applyFont="1" applyFill="1" applyBorder="1" applyAlignment="1">
      <alignment horizontal="left" vertical="center" wrapText="1" indent="6"/>
    </xf>
    <xf numFmtId="0" fontId="3" fillId="6" borderId="64" xfId="0" applyFont="1" applyFill="1" applyBorder="1" applyAlignment="1">
      <alignment horizontal="left" vertical="center" indent="6"/>
    </xf>
    <xf numFmtId="0" fontId="3" fillId="6" borderId="5" xfId="0" applyFont="1" applyFill="1" applyBorder="1" applyAlignment="1">
      <alignment horizontal="left" vertical="center" indent="6"/>
    </xf>
    <xf numFmtId="0" fontId="3" fillId="6" borderId="66" xfId="0" applyFont="1" applyFill="1" applyBorder="1" applyAlignment="1">
      <alignment horizontal="left" vertical="center" indent="6"/>
    </xf>
    <xf numFmtId="0" fontId="3" fillId="6" borderId="4" xfId="0" applyFont="1" applyFill="1" applyBorder="1" applyAlignment="1">
      <alignment horizontal="left" vertical="center" indent="6"/>
    </xf>
    <xf numFmtId="0" fontId="3" fillId="0" borderId="8" xfId="0" applyNumberFormat="1" applyFont="1" applyBorder="1" applyAlignment="1" applyProtection="1">
      <alignment horizontal="right"/>
      <protection locked="0"/>
    </xf>
    <xf numFmtId="0" fontId="9" fillId="0" borderId="8" xfId="0" applyNumberFormat="1" applyFont="1" applyBorder="1" applyAlignment="1" applyProtection="1">
      <alignment horizontal="left"/>
      <protection locked="0"/>
    </xf>
    <xf numFmtId="49" fontId="1" fillId="8" borderId="10" xfId="0" applyNumberFormat="1" applyFont="1" applyFill="1" applyBorder="1" applyAlignment="1">
      <alignment horizontal="left" vertical="top" wrapText="1"/>
    </xf>
    <xf numFmtId="49" fontId="1" fillId="8" borderId="8" xfId="0" applyNumberFormat="1" applyFont="1" applyFill="1" applyBorder="1" applyAlignment="1">
      <alignment horizontal="left" vertical="top" wrapText="1"/>
    </xf>
    <xf numFmtId="49" fontId="1" fillId="8" borderId="51" xfId="0" applyNumberFormat="1" applyFont="1" applyFill="1" applyBorder="1" applyAlignment="1">
      <alignment horizontal="left" vertical="top" wrapText="1"/>
    </xf>
    <xf numFmtId="49" fontId="0" fillId="8" borderId="52" xfId="0" applyNumberFormat="1" applyFill="1" applyBorder="1" applyAlignment="1">
      <alignment horizontal="left" vertical="top" wrapText="1"/>
    </xf>
    <xf numFmtId="49" fontId="0" fillId="8" borderId="0" xfId="0" applyNumberFormat="1" applyFill="1" applyBorder="1" applyAlignment="1">
      <alignment horizontal="left" vertical="top" wrapText="1"/>
    </xf>
    <xf numFmtId="49" fontId="0" fillId="8" borderId="9" xfId="0" applyNumberFormat="1" applyFill="1" applyBorder="1" applyAlignment="1">
      <alignment horizontal="left" vertical="top" wrapText="1"/>
    </xf>
    <xf numFmtId="0" fontId="3" fillId="0" borderId="6" xfId="0" applyNumberFormat="1" applyFont="1" applyBorder="1" applyAlignment="1" applyProtection="1">
      <alignment horizontal="left"/>
      <protection locked="0"/>
    </xf>
    <xf numFmtId="0" fontId="11" fillId="0" borderId="6" xfId="0" applyNumberFormat="1" applyFont="1" applyBorder="1" applyAlignment="1" applyProtection="1">
      <alignment horizontal="left" indent="1"/>
      <protection locked="0"/>
    </xf>
    <xf numFmtId="0" fontId="3" fillId="9" borderId="19" xfId="0" applyFont="1" applyFill="1" applyBorder="1" applyAlignment="1">
      <alignment horizontal="left" vertical="center"/>
    </xf>
    <xf numFmtId="0" fontId="3" fillId="9" borderId="47" xfId="0" applyFont="1" applyFill="1" applyBorder="1" applyAlignment="1">
      <alignment horizontal="left" vertical="center"/>
    </xf>
    <xf numFmtId="0" fontId="1" fillId="8" borderId="10" xfId="0" applyFont="1" applyFill="1" applyBorder="1" applyAlignment="1">
      <alignment horizontal="left" vertical="top" wrapText="1"/>
    </xf>
    <xf numFmtId="0" fontId="0" fillId="8" borderId="8" xfId="0" applyFill="1" applyBorder="1" applyAlignment="1">
      <alignment horizontal="left" vertical="top" wrapText="1"/>
    </xf>
    <xf numFmtId="0" fontId="0" fillId="8" borderId="51" xfId="0" applyFill="1" applyBorder="1" applyAlignment="1">
      <alignment horizontal="left" vertical="top" wrapText="1"/>
    </xf>
    <xf numFmtId="0" fontId="0" fillId="8" borderId="52" xfId="0" applyFill="1" applyBorder="1" applyAlignment="1">
      <alignment horizontal="left" vertical="top" wrapText="1"/>
    </xf>
    <xf numFmtId="0" fontId="0" fillId="8" borderId="0" xfId="0" applyFill="1" applyBorder="1" applyAlignment="1">
      <alignment horizontal="left" vertical="top" wrapText="1"/>
    </xf>
    <xf numFmtId="0" fontId="0" fillId="8" borderId="9" xfId="0" applyFill="1" applyBorder="1" applyAlignment="1">
      <alignment horizontal="left" vertical="top" wrapText="1"/>
    </xf>
    <xf numFmtId="0" fontId="0" fillId="8" borderId="53" xfId="0" applyFill="1" applyBorder="1" applyAlignment="1">
      <alignment horizontal="left" vertical="top" wrapText="1"/>
    </xf>
    <xf numFmtId="0" fontId="0" fillId="8" borderId="6" xfId="0" applyFill="1" applyBorder="1" applyAlignment="1">
      <alignment horizontal="left" vertical="top" wrapText="1"/>
    </xf>
    <xf numFmtId="0" fontId="0" fillId="8" borderId="54" xfId="0" applyFill="1" applyBorder="1" applyAlignment="1">
      <alignment horizontal="left" vertical="top" wrapText="1"/>
    </xf>
    <xf numFmtId="0" fontId="1" fillId="0" borderId="50"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xf numFmtId="0" fontId="9" fillId="0" borderId="19" xfId="0" applyFont="1" applyBorder="1" applyAlignment="1">
      <alignment horizontal="left" wrapText="1"/>
    </xf>
    <xf numFmtId="0" fontId="9" fillId="0" borderId="47" xfId="0" applyFont="1" applyBorder="1" applyAlignment="1">
      <alignment horizontal="left" wrapText="1"/>
    </xf>
    <xf numFmtId="0" fontId="1" fillId="0" borderId="15" xfId="0" applyFont="1" applyBorder="1" applyAlignment="1">
      <alignment horizontal="left" vertical="top" wrapText="1"/>
    </xf>
    <xf numFmtId="0" fontId="1" fillId="0" borderId="49" xfId="0" applyFont="1" applyBorder="1" applyAlignment="1">
      <alignment horizontal="left" vertical="top" wrapText="1"/>
    </xf>
    <xf numFmtId="0" fontId="1" fillId="0" borderId="18" xfId="0" applyFont="1" applyBorder="1" applyAlignment="1">
      <alignment horizontal="left" vertical="top" wrapText="1"/>
    </xf>
    <xf numFmtId="0" fontId="1" fillId="0" borderId="50" xfId="0" applyFont="1" applyBorder="1" applyAlignment="1">
      <alignment horizontal="left" wrapText="1"/>
    </xf>
    <xf numFmtId="0" fontId="1" fillId="0" borderId="0" xfId="0" applyFont="1" applyBorder="1" applyAlignment="1">
      <alignment horizontal="left" wrapText="1"/>
    </xf>
    <xf numFmtId="0" fontId="1" fillId="0" borderId="17" xfId="0" applyFont="1" applyBorder="1" applyAlignment="1">
      <alignment horizontal="left" wrapText="1"/>
    </xf>
    <xf numFmtId="0" fontId="32" fillId="0" borderId="28" xfId="0" applyNumberFormat="1" applyFont="1" applyBorder="1" applyAlignment="1" applyProtection="1">
      <alignment horizontal="left"/>
      <protection locked="0"/>
    </xf>
    <xf numFmtId="0" fontId="6" fillId="0" borderId="28" xfId="0" applyFont="1" applyBorder="1" applyAlignment="1">
      <alignment horizontal="left"/>
    </xf>
    <xf numFmtId="0" fontId="10" fillId="0" borderId="29" xfId="0" applyNumberFormat="1" applyFont="1" applyBorder="1" applyAlignment="1" applyProtection="1">
      <alignment horizontal="left" wrapText="1"/>
      <protection locked="0"/>
    </xf>
    <xf numFmtId="0" fontId="11" fillId="0" borderId="30" xfId="0" applyFont="1" applyBorder="1" applyAlignment="1">
      <alignment horizontal="left" wrapText="1"/>
    </xf>
    <xf numFmtId="0" fontId="11" fillId="0" borderId="31" xfId="0" applyFont="1" applyBorder="1" applyAlignment="1">
      <alignment horizontal="left" wrapText="1"/>
    </xf>
    <xf numFmtId="165" fontId="10" fillId="0" borderId="29" xfId="0" applyNumberFormat="1" applyFont="1" applyBorder="1" applyAlignment="1" applyProtection="1">
      <alignment horizontal="left"/>
      <protection locked="0"/>
    </xf>
    <xf numFmtId="0" fontId="11" fillId="0" borderId="30" xfId="0" applyFont="1" applyBorder="1" applyAlignment="1">
      <alignment horizontal="left"/>
    </xf>
    <xf numFmtId="0" fontId="11" fillId="0" borderId="31" xfId="0" applyFont="1" applyBorder="1" applyAlignment="1">
      <alignment horizontal="left"/>
    </xf>
    <xf numFmtId="0" fontId="10" fillId="0" borderId="29" xfId="0" applyNumberFormat="1" applyFont="1" applyBorder="1" applyAlignment="1" applyProtection="1">
      <alignment horizontal="left"/>
      <protection locked="0"/>
    </xf>
    <xf numFmtId="15" fontId="32" fillId="0" borderId="28" xfId="0" applyNumberFormat="1" applyFont="1" applyBorder="1" applyAlignment="1">
      <alignment horizontal="left"/>
    </xf>
    <xf numFmtId="0" fontId="30" fillId="0" borderId="28" xfId="0" applyNumberFormat="1" applyFont="1" applyBorder="1" applyAlignment="1" applyProtection="1">
      <alignment horizontal="left"/>
      <protection locked="0"/>
    </xf>
    <xf numFmtId="0" fontId="20" fillId="0" borderId="28" xfId="0" applyNumberFormat="1" applyFont="1" applyBorder="1" applyAlignment="1" applyProtection="1">
      <alignment horizontal="left"/>
      <protection locked="0"/>
    </xf>
    <xf numFmtId="0" fontId="19" fillId="0" borderId="28" xfId="0" applyNumberFormat="1" applyFont="1" applyBorder="1" applyAlignment="1" applyProtection="1">
      <alignment horizontal="left"/>
      <protection locked="0"/>
    </xf>
    <xf numFmtId="0" fontId="20" fillId="3" borderId="26" xfId="0" applyNumberFormat="1" applyFont="1" applyFill="1" applyBorder="1" applyAlignment="1" applyProtection="1">
      <alignment horizontal="right"/>
      <protection locked="0"/>
    </xf>
    <xf numFmtId="0" fontId="0" fillId="0" borderId="27" xfId="0" applyBorder="1" applyAlignment="1">
      <alignment horizontal="right"/>
    </xf>
    <xf numFmtId="0" fontId="9" fillId="0" borderId="27" xfId="0" applyFont="1" applyBorder="1" applyAlignment="1">
      <alignment horizontal="right"/>
    </xf>
    <xf numFmtId="0" fontId="23" fillId="14" borderId="29" xfId="0" applyNumberFormat="1" applyFont="1"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cellXfs>
  <cellStyles count="3">
    <cellStyle name="Comma" xfId="1" builtinId="3"/>
    <cellStyle name="Normal" xfId="0" builtinId="0"/>
    <cellStyle name="Per cent" xfId="2" builtinId="5"/>
  </cellStyles>
  <dxfs count="9">
    <dxf>
      <font>
        <color theme="0"/>
      </font>
      <fill>
        <patternFill>
          <bgColor theme="1"/>
        </patternFill>
      </fill>
    </dxf>
    <dxf>
      <font>
        <color theme="0"/>
      </font>
      <fill>
        <patternFill>
          <bgColor theme="1"/>
        </patternFill>
      </fill>
    </dxf>
    <dxf>
      <font>
        <color theme="0"/>
      </font>
      <fill>
        <patternFill>
          <bgColor indexed="63"/>
        </patternFill>
      </fill>
    </dxf>
    <dxf>
      <fill>
        <patternFill>
          <bgColor indexed="10"/>
        </patternFill>
      </fill>
    </dxf>
    <dxf>
      <font>
        <color theme="0"/>
      </font>
      <fill>
        <patternFill>
          <bgColor theme="1"/>
        </patternFill>
      </fill>
    </dxf>
    <dxf>
      <font>
        <condense val="0"/>
        <extend val="0"/>
        <color indexed="63"/>
      </font>
      <fill>
        <patternFill>
          <bgColor indexed="63"/>
        </patternFill>
      </fill>
    </dxf>
    <dxf>
      <font>
        <condense val="0"/>
        <extend val="0"/>
        <color auto="1"/>
      </font>
      <fill>
        <patternFill>
          <bgColor indexed="10"/>
        </patternFill>
      </fill>
    </dxf>
    <dxf>
      <font>
        <color theme="0"/>
        <name val="Cambria"/>
        <scheme val="none"/>
      </font>
      <fill>
        <patternFill>
          <bgColor indexed="63"/>
        </patternFill>
      </fill>
    </dxf>
    <dxf>
      <font>
        <color theme="0"/>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214032</xdr:colOff>
      <xdr:row>0</xdr:row>
      <xdr:rowOff>523875</xdr:rowOff>
    </xdr:to>
    <xdr:pic>
      <xdr:nvPicPr>
        <xdr:cNvPr id="1038" name="Picture 2">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562600" cy="523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535782</xdr:colOff>
      <xdr:row>0</xdr:row>
      <xdr:rowOff>0</xdr:rowOff>
    </xdr:from>
    <xdr:to>
      <xdr:col>4</xdr:col>
      <xdr:colOff>672633</xdr:colOff>
      <xdr:row>0</xdr:row>
      <xdr:rowOff>523875</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5782" y="0"/>
          <a:ext cx="5554195" cy="523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571500</xdr:colOff>
      <xdr:row>0</xdr:row>
      <xdr:rowOff>0</xdr:rowOff>
    </xdr:from>
    <xdr:to>
      <xdr:col>4</xdr:col>
      <xdr:colOff>762779</xdr:colOff>
      <xdr:row>0</xdr:row>
      <xdr:rowOff>523875</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0" y="0"/>
          <a:ext cx="5549092" cy="523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95250</xdr:colOff>
      <xdr:row>35</xdr:row>
      <xdr:rowOff>133350</xdr:rowOff>
    </xdr:from>
    <xdr:to>
      <xdr:col>4</xdr:col>
      <xdr:colOff>5592445</xdr:colOff>
      <xdr:row>52</xdr:row>
      <xdr:rowOff>113030</xdr:rowOff>
    </xdr:to>
    <xdr:pic>
      <xdr:nvPicPr>
        <xdr:cNvPr id="5" name="Picture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0" y="9591675"/>
          <a:ext cx="5497195" cy="273240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398689</xdr:colOff>
      <xdr:row>1</xdr:row>
      <xdr:rowOff>337457</xdr:rowOff>
    </xdr:to>
    <xdr:pic>
      <xdr:nvPicPr>
        <xdr:cNvPr id="2" name="Picture 3">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37689" cy="7279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381000</xdr:colOff>
      <xdr:row>0</xdr:row>
      <xdr:rowOff>0</xdr:rowOff>
    </xdr:from>
    <xdr:to>
      <xdr:col>4</xdr:col>
      <xdr:colOff>708351</xdr:colOff>
      <xdr:row>0</xdr:row>
      <xdr:rowOff>523875</xdr:rowOff>
    </xdr:to>
    <xdr:pic>
      <xdr:nvPicPr>
        <xdr:cNvPr id="2062" name="Picture 2">
          <a:extLst>
            <a:ext uri="{FF2B5EF4-FFF2-40B4-BE49-F238E27FC236}">
              <a16:creationId xmlns:a16="http://schemas.microsoft.com/office/drawing/2014/main" id="{00000000-0008-0000-0100-00000E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0"/>
          <a:ext cx="555419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
  <sheetViews>
    <sheetView showGridLines="0" topLeftCell="A16" zoomScale="80" zoomScaleNormal="80" zoomScaleSheetLayoutView="75" workbookViewId="0">
      <selection activeCell="Q38" sqref="Q38"/>
    </sheetView>
  </sheetViews>
  <sheetFormatPr defaultColWidth="9.140625" defaultRowHeight="12.75"/>
  <cols>
    <col min="1" max="1" width="7.28515625" customWidth="1"/>
    <col min="2" max="2" width="30.42578125" customWidth="1"/>
    <col min="3" max="3" width="19.5703125" customWidth="1"/>
    <col min="4" max="4" width="1.7109375" customWidth="1"/>
    <col min="5" max="5" width="19.5703125" customWidth="1"/>
    <col min="6" max="6" width="1.7109375" customWidth="1"/>
    <col min="7" max="7" width="19.5703125" customWidth="1"/>
    <col min="8" max="8" width="1.7109375" customWidth="1"/>
  </cols>
  <sheetData>
    <row r="1" spans="1:8" ht="48" customHeight="1"/>
    <row r="2" spans="1:8" ht="20.25" customHeight="1"/>
    <row r="3" spans="1:8" ht="16.5" customHeight="1">
      <c r="A3" s="322" t="s">
        <v>0</v>
      </c>
      <c r="B3" s="322"/>
      <c r="C3" s="322"/>
      <c r="D3" s="322"/>
      <c r="E3" s="322"/>
      <c r="F3" s="322"/>
      <c r="G3" s="322"/>
      <c r="H3" s="322"/>
    </row>
    <row r="4" spans="1:8" ht="20.25" customHeight="1" thickBot="1"/>
    <row r="5" spans="1:8" ht="22.5" customHeight="1" thickBot="1">
      <c r="A5" s="331" t="s">
        <v>1</v>
      </c>
      <c r="B5" s="332"/>
      <c r="C5" s="332"/>
      <c r="D5" s="332"/>
      <c r="E5" s="333"/>
      <c r="F5" s="130"/>
      <c r="G5" s="129"/>
      <c r="H5" s="130"/>
    </row>
    <row r="6" spans="1:8" ht="25.5" customHeight="1">
      <c r="A6" s="132" t="s">
        <v>2</v>
      </c>
      <c r="B6" s="7"/>
      <c r="C6" s="7"/>
      <c r="D6" s="7"/>
      <c r="E6" s="7"/>
      <c r="F6" s="7"/>
      <c r="G6" s="7"/>
      <c r="H6" s="7"/>
    </row>
    <row r="7" spans="1:8" ht="20.25" customHeight="1">
      <c r="A7" s="127"/>
      <c r="B7" s="7"/>
      <c r="C7" s="124" t="s">
        <v>3</v>
      </c>
      <c r="D7" s="7"/>
      <c r="E7" s="124" t="s">
        <v>4</v>
      </c>
      <c r="F7" s="7"/>
      <c r="G7" s="124" t="s">
        <v>5</v>
      </c>
      <c r="H7" s="7"/>
    </row>
    <row r="8" spans="1:8" ht="32.25" customHeight="1">
      <c r="A8" s="127"/>
      <c r="B8" s="7"/>
      <c r="C8" s="4" t="str">
        <f>'Service Provider 1 '!G3</f>
        <v>Name</v>
      </c>
      <c r="D8" s="8"/>
      <c r="E8" s="4" t="str">
        <f>'Service Provider 2'!G3</f>
        <v>Name</v>
      </c>
      <c r="F8" s="8"/>
      <c r="G8" s="4" t="str">
        <f>'Service Provider 3'!G3</f>
        <v>Name</v>
      </c>
      <c r="H8" s="8"/>
    </row>
    <row r="9" spans="1:8" ht="32.25" customHeight="1">
      <c r="A9" s="323" t="s">
        <v>6</v>
      </c>
      <c r="B9" s="334"/>
      <c r="C9" s="111">
        <f>'Service Provider 1 '!M23</f>
        <v>0</v>
      </c>
      <c r="D9" s="7"/>
      <c r="E9" s="111">
        <f>'Service Provider 2'!M23</f>
        <v>0</v>
      </c>
      <c r="F9" s="7"/>
      <c r="G9" s="5">
        <f>'Service Provider 3'!M23</f>
        <v>0</v>
      </c>
      <c r="H9" s="7"/>
    </row>
    <row r="10" spans="1:8" ht="7.5" customHeight="1" thickBot="1">
      <c r="A10" s="133"/>
      <c r="B10" s="134"/>
      <c r="C10" s="135"/>
      <c r="D10" s="9"/>
      <c r="E10" s="135"/>
      <c r="F10" s="9"/>
      <c r="G10" s="135"/>
      <c r="H10" s="9"/>
    </row>
    <row r="11" spans="1:8" ht="39" customHeight="1" thickBot="1">
      <c r="A11" s="323" t="s">
        <v>7</v>
      </c>
      <c r="B11" s="324"/>
      <c r="C11" s="6" t="str">
        <f>IF(C9=0,"NA",IF(AND(C9&gt;0,C9&lt;70),"OUT","OK"))</f>
        <v>NA</v>
      </c>
      <c r="D11" s="7"/>
      <c r="E11" s="6" t="str">
        <f>IF(E9=0,"NA",IF(AND(E9&gt;0,E9&lt;70),"OUT","OK"))</f>
        <v>NA</v>
      </c>
      <c r="F11" s="7"/>
      <c r="G11" s="6" t="str">
        <f>IF(G9=0,"NA",IF(AND(G9&gt;0,G9&lt;70),"OUT","OK"))</f>
        <v>NA</v>
      </c>
      <c r="H11" s="7"/>
    </row>
    <row r="12" spans="1:8" ht="7.5" customHeight="1" thickBot="1">
      <c r="A12" s="133"/>
      <c r="B12" s="134"/>
      <c r="C12" s="135" t="e">
        <f>MAX($C$9,$E$9,$G$9,#REF!,#REF!)</f>
        <v>#REF!</v>
      </c>
      <c r="D12" s="9"/>
      <c r="E12" s="135" t="e">
        <f>MAX($C$9,$E$9,$G$9,#REF!,#REF!)</f>
        <v>#REF!</v>
      </c>
      <c r="F12" s="9"/>
      <c r="G12" s="135" t="e">
        <f>MAX($C$9,$E$9,$G$9,#REF!,#REF!)</f>
        <v>#REF!</v>
      </c>
      <c r="H12" s="9"/>
    </row>
    <row r="13" spans="1:8" ht="40.5" customHeight="1" thickBot="1">
      <c r="A13" s="323" t="s">
        <v>8</v>
      </c>
      <c r="B13" s="324"/>
      <c r="C13" s="113" t="str">
        <f>IF(C11="OUT","NOT QUALIFIED",IF(C11="NA","NA",(70*C9/100)))</f>
        <v>NA</v>
      </c>
      <c r="D13" s="10"/>
      <c r="E13" s="113" t="str">
        <f>IF(E11="OUT","NOT QUALIFIED",IF(E11="NA","NA",(70*E9/100)))</f>
        <v>NA</v>
      </c>
      <c r="F13" s="10"/>
      <c r="G13" s="113" t="str">
        <f>IF(G11="OUT","NOT QUALIFIED",IF(G11="NA","NA",(70*G9/100)))</f>
        <v>NA</v>
      </c>
      <c r="H13" s="10"/>
    </row>
    <row r="14" spans="1:8" ht="7.5" customHeight="1" thickBot="1">
      <c r="A14" s="133"/>
      <c r="B14" s="134"/>
      <c r="C14" s="135"/>
      <c r="D14" s="9"/>
      <c r="E14" s="135"/>
      <c r="F14" s="9"/>
      <c r="G14" s="135"/>
      <c r="H14" s="9"/>
    </row>
    <row r="15" spans="1:8" ht="32.25" customHeight="1" thickBot="1">
      <c r="A15" s="325" t="s">
        <v>9</v>
      </c>
      <c r="B15" s="327"/>
      <c r="C15" s="136" t="str">
        <f>IF(OR(C13="NOT QUALIFIED",C13="NA"),"",RANK(C13,$C$13:$H$13,0))</f>
        <v/>
      </c>
      <c r="D15" s="128"/>
      <c r="E15" s="136" t="str">
        <f>IF(OR(E13="NOT QUALIFIED",E13="NA"),"",RANK(E13,$C$13:$H$13,0))</f>
        <v/>
      </c>
      <c r="F15" s="128"/>
      <c r="G15" s="136" t="str">
        <f>IF(OR(G13="NOT QUALIFIED",G13="NA"),"",RANK(G13,$C$13:$H$13,0))</f>
        <v/>
      </c>
      <c r="H15" s="128"/>
    </row>
    <row r="16" spans="1:8" ht="27.75" customHeight="1" thickBot="1"/>
    <row r="17" spans="1:10" ht="22.5" customHeight="1" thickBot="1">
      <c r="A17" s="331" t="s">
        <v>10</v>
      </c>
      <c r="B17" s="332"/>
      <c r="C17" s="332"/>
      <c r="D17" s="332"/>
      <c r="E17" s="333"/>
      <c r="F17" s="130"/>
      <c r="G17" s="129"/>
      <c r="H17" s="130"/>
      <c r="J17" t="s">
        <v>11</v>
      </c>
    </row>
    <row r="18" spans="1:10" ht="15" customHeight="1" thickBot="1">
      <c r="A18" s="126"/>
      <c r="B18" s="7"/>
      <c r="C18" s="11" t="s">
        <v>12</v>
      </c>
      <c r="D18" s="7"/>
      <c r="E18" s="11" t="s">
        <v>13</v>
      </c>
      <c r="F18" s="7"/>
      <c r="G18" s="11" t="s">
        <v>14</v>
      </c>
      <c r="H18" s="7"/>
    </row>
    <row r="19" spans="1:10" ht="39.75" customHeight="1" thickBot="1">
      <c r="A19" s="323" t="s">
        <v>15</v>
      </c>
      <c r="B19" s="324"/>
      <c r="C19" s="113" t="str">
        <f>IF(C13="NOT QUALIFIED","NOT QUALIFIED",IF(C13="NA","NA",CBA!F30))</f>
        <v>NA</v>
      </c>
      <c r="D19" s="10"/>
      <c r="E19" s="113" t="str">
        <f>IF(E13="NOT QUALIFIED","NOT QUALIFIED",IF(E13="NA","NA",CBA!J30))</f>
        <v>NA</v>
      </c>
      <c r="F19" s="10"/>
      <c r="G19" s="113" t="str">
        <f>IF(G13="NOT QUALIFIED","NOT QUALIFIED",IF(G13="NA","NA",CBA!N30))</f>
        <v>NA</v>
      </c>
      <c r="H19" s="10"/>
    </row>
    <row r="20" spans="1:10" ht="7.5" customHeight="1" thickBot="1">
      <c r="A20" s="133"/>
      <c r="B20" s="134"/>
      <c r="C20" s="135" t="e">
        <f>MAX($C$9,$E$9,$G$9,#REF!,#REF!)</f>
        <v>#REF!</v>
      </c>
      <c r="D20" s="9"/>
      <c r="E20" s="135" t="e">
        <f>MAX($C$9,$E$9,$G$9,#REF!,#REF!)</f>
        <v>#REF!</v>
      </c>
      <c r="F20" s="9"/>
      <c r="G20" s="135" t="e">
        <f>MAX($C$9,$E$9,$G$9,#REF!,#REF!)</f>
        <v>#REF!</v>
      </c>
      <c r="H20" s="9"/>
    </row>
    <row r="21" spans="1:10" ht="36" customHeight="1" thickBot="1">
      <c r="A21" s="325" t="s">
        <v>16</v>
      </c>
      <c r="B21" s="327"/>
      <c r="C21" s="136" t="str">
        <f>IF(OR(C19="NOT QUALIFIED",C19="NA"),"",RANK(C19,$C$19:$H$19,0))</f>
        <v/>
      </c>
      <c r="D21" s="128"/>
      <c r="E21" s="136" t="str">
        <f>IF(OR(E19="NOT QUALIFIED",E19="NA"),"",RANK(E19,$C$19:$H$19,0))</f>
        <v/>
      </c>
      <c r="F21" s="128"/>
      <c r="G21" s="136" t="str">
        <f>IF(OR(G19="NOT QUALIFIED",G19="NA"),"",RANK(G19,$C$19:$H$19,0))</f>
        <v/>
      </c>
      <c r="H21" s="128"/>
    </row>
    <row r="22" spans="1:10" ht="21.75" customHeight="1" thickBot="1"/>
    <row r="23" spans="1:10" ht="22.5" customHeight="1" thickBot="1">
      <c r="A23" s="328" t="s">
        <v>17</v>
      </c>
      <c r="B23" s="329"/>
      <c r="C23" s="329"/>
      <c r="D23" s="329"/>
      <c r="E23" s="330"/>
      <c r="F23" s="130"/>
      <c r="G23" s="129"/>
      <c r="H23" s="130"/>
    </row>
    <row r="24" spans="1:10" ht="13.5" customHeight="1" thickBot="1">
      <c r="A24" s="131"/>
      <c r="B24" s="115"/>
      <c r="C24" s="116"/>
      <c r="D24" s="22"/>
      <c r="E24" s="116"/>
      <c r="F24" s="22"/>
      <c r="G24" s="116"/>
      <c r="H24" s="22"/>
    </row>
    <row r="25" spans="1:10" ht="46.5" customHeight="1" thickBot="1">
      <c r="A25" s="323" t="s">
        <v>18</v>
      </c>
      <c r="B25" s="324"/>
      <c r="C25" s="125" t="str">
        <f>IF(C13="NOT QUALIFIED","NOT QUALIFIED",IF(C13="NA","NA",(C19+C13)))</f>
        <v>NA</v>
      </c>
      <c r="D25" s="7"/>
      <c r="E25" s="125" t="str">
        <f>IF(E13="NOT QUALIFIED","NOT QUALIFIED",IF(E13="NA","NA",(E19+E13)))</f>
        <v>NA</v>
      </c>
      <c r="F25" s="7"/>
      <c r="G25" s="125" t="str">
        <f>IF(G13="NOT QUALIFIED","NOT QUALIFIED",IF(G13="NA","NA",(G19+G13)))</f>
        <v>NA</v>
      </c>
      <c r="H25" s="7"/>
    </row>
    <row r="26" spans="1:10" ht="7.5" customHeight="1" thickBot="1">
      <c r="A26" s="133"/>
      <c r="B26" s="134"/>
      <c r="C26" s="135"/>
      <c r="D26" s="9"/>
      <c r="E26" s="135"/>
      <c r="F26" s="9"/>
      <c r="G26" s="135"/>
      <c r="H26" s="9"/>
    </row>
    <row r="27" spans="1:10" ht="39" customHeight="1" thickBot="1">
      <c r="A27" s="325" t="s">
        <v>19</v>
      </c>
      <c r="B27" s="326"/>
      <c r="C27" s="136" t="str">
        <f>IF(OR(C25="NOT QUALIFIED",C25="NA"),"",RANK(C25,$C$25:$H$25,0))</f>
        <v/>
      </c>
      <c r="D27" s="128"/>
      <c r="E27" s="136" t="str">
        <f>IF(OR(E25="NOT QUALIFIED",E25="NA"),"",RANK(E25,$C$25:$H$25,0))</f>
        <v/>
      </c>
      <c r="F27" s="128"/>
      <c r="G27" s="136" t="str">
        <f>IF(OR(G25="NOT QUALIFIED",G25="NA"),"",RANK(G25,$C$25:$H$25,0))</f>
        <v/>
      </c>
      <c r="H27" s="128"/>
    </row>
    <row r="28" spans="1:10" ht="51" customHeight="1">
      <c r="A28" s="118" t="s">
        <v>20</v>
      </c>
      <c r="B28" s="118"/>
      <c r="C28" s="139"/>
      <c r="D28" s="121"/>
      <c r="E28" s="121"/>
      <c r="F28" s="121"/>
      <c r="G28" s="121"/>
      <c r="H28" s="121"/>
    </row>
    <row r="29" spans="1:10" s="7" customFormat="1" ht="11.25" customHeight="1">
      <c r="A29" s="117"/>
      <c r="B29" s="117"/>
      <c r="C29" s="119"/>
      <c r="D29" s="120"/>
      <c r="E29" s="112"/>
      <c r="F29" s="112"/>
      <c r="G29" s="112"/>
      <c r="H29" s="112"/>
    </row>
    <row r="30" spans="1:10" ht="32.25" customHeight="1">
      <c r="A30" s="118" t="s">
        <v>21</v>
      </c>
      <c r="B30" s="118"/>
      <c r="C30" s="139"/>
      <c r="D30" s="121"/>
      <c r="E30" s="121"/>
      <c r="F30" s="121"/>
      <c r="G30" s="121"/>
      <c r="H30" s="121"/>
    </row>
    <row r="31" spans="1:10" s="7" customFormat="1" ht="11.25" customHeight="1">
      <c r="A31" s="117"/>
      <c r="B31" s="117"/>
      <c r="C31" s="119"/>
      <c r="D31" s="120"/>
      <c r="E31" s="112"/>
      <c r="F31" s="112"/>
      <c r="G31" s="112"/>
      <c r="H31" s="112"/>
    </row>
    <row r="32" spans="1:10" ht="32.25" customHeight="1">
      <c r="A32" s="118" t="s">
        <v>22</v>
      </c>
      <c r="B32" s="118"/>
      <c r="C32" s="139"/>
      <c r="D32" s="121"/>
      <c r="E32" s="121"/>
      <c r="F32" s="121"/>
      <c r="G32" s="121"/>
      <c r="H32" s="121"/>
    </row>
    <row r="33" spans="1:8" s="7" customFormat="1" ht="11.25" customHeight="1">
      <c r="A33" s="117"/>
      <c r="B33" s="117"/>
      <c r="C33" s="119"/>
      <c r="D33" s="120"/>
      <c r="E33" s="112"/>
      <c r="F33" s="112"/>
      <c r="G33" s="112"/>
      <c r="H33" s="112"/>
    </row>
    <row r="34" spans="1:8" ht="43.5" customHeight="1">
      <c r="A34" s="118" t="s">
        <v>23</v>
      </c>
      <c r="B34" s="118"/>
      <c r="C34" s="321"/>
      <c r="D34" s="321"/>
      <c r="E34" s="321"/>
      <c r="F34" s="321"/>
      <c r="G34" s="321"/>
      <c r="H34" s="321"/>
    </row>
    <row r="35" spans="1:8" s="7" customFormat="1" ht="11.25" customHeight="1">
      <c r="A35" s="117"/>
      <c r="B35" s="117"/>
      <c r="C35" s="119"/>
      <c r="D35" s="120"/>
      <c r="E35" s="112"/>
      <c r="F35" s="112"/>
      <c r="G35" s="112"/>
      <c r="H35" s="112"/>
    </row>
    <row r="36" spans="1:8" ht="51" customHeight="1">
      <c r="A36" s="118" t="s">
        <v>24</v>
      </c>
      <c r="B36" s="118"/>
      <c r="C36" s="320"/>
      <c r="D36" s="320"/>
      <c r="E36" s="320"/>
      <c r="F36" s="320"/>
      <c r="G36" s="320"/>
      <c r="H36" s="121"/>
    </row>
    <row r="37" spans="1:8" s="7" customFormat="1" ht="18.75" customHeight="1">
      <c r="A37" s="117"/>
      <c r="B37" s="117"/>
      <c r="C37" s="312" t="s">
        <v>25</v>
      </c>
      <c r="D37" s="120"/>
      <c r="F37" s="312"/>
      <c r="G37" s="312"/>
      <c r="H37" s="312"/>
    </row>
    <row r="38" spans="1:8" ht="47.25" customHeight="1">
      <c r="A38" s="118" t="s">
        <v>26</v>
      </c>
      <c r="B38" s="118"/>
      <c r="C38" s="313"/>
      <c r="D38" s="121"/>
      <c r="E38" s="121"/>
      <c r="F38" s="121"/>
      <c r="G38" s="121"/>
      <c r="H38" s="121"/>
    </row>
    <row r="39" spans="1:8" s="7" customFormat="1" ht="18.75" customHeight="1">
      <c r="A39" s="122"/>
      <c r="B39" s="122"/>
      <c r="C39" s="123" t="s">
        <v>27</v>
      </c>
      <c r="D39" s="12"/>
      <c r="F39" s="123"/>
      <c r="G39" s="123"/>
      <c r="H39" s="123"/>
    </row>
    <row r="40" spans="1:8" ht="48" customHeight="1">
      <c r="A40" s="314" t="s">
        <v>28</v>
      </c>
      <c r="B40" s="314"/>
      <c r="C40" s="315"/>
      <c r="D40" s="316"/>
      <c r="E40" s="316"/>
      <c r="F40" s="316"/>
      <c r="G40" s="316"/>
      <c r="H40" s="316"/>
    </row>
    <row r="41" spans="1:8" ht="15.75">
      <c r="A41" s="317"/>
      <c r="B41" s="317"/>
      <c r="C41" s="318" t="s">
        <v>29</v>
      </c>
      <c r="D41" s="319"/>
      <c r="F41" s="318"/>
      <c r="G41" s="318"/>
      <c r="H41" s="318"/>
    </row>
  </sheetData>
  <mergeCells count="14">
    <mergeCell ref="C36:G36"/>
    <mergeCell ref="C34:H34"/>
    <mergeCell ref="A3:H3"/>
    <mergeCell ref="A25:B25"/>
    <mergeCell ref="A27:B27"/>
    <mergeCell ref="A19:B19"/>
    <mergeCell ref="A21:B21"/>
    <mergeCell ref="A23:E23"/>
    <mergeCell ref="A17:E17"/>
    <mergeCell ref="A5:E5"/>
    <mergeCell ref="A9:B9"/>
    <mergeCell ref="A11:B11"/>
    <mergeCell ref="A13:B13"/>
    <mergeCell ref="A15:B15"/>
  </mergeCells>
  <phoneticPr fontId="2" type="noConversion"/>
  <conditionalFormatting sqref="C25 E25 G25">
    <cfRule type="cellIs" dxfId="8" priority="100" stopIfTrue="1" operator="equal">
      <formula>"NOT QUALIFIED"</formula>
    </cfRule>
    <cfRule type="cellIs" dxfId="7" priority="101" stopIfTrue="1" operator="equal">
      <formula>"NA"</formula>
    </cfRule>
  </conditionalFormatting>
  <conditionalFormatting sqref="C25 E25 G25">
    <cfRule type="cellIs" dxfId="6" priority="98" stopIfTrue="1" operator="equal">
      <formula>"OUT"</formula>
    </cfRule>
    <cfRule type="cellIs" dxfId="5" priority="99" stopIfTrue="1" operator="equal">
      <formula>"NA"</formula>
    </cfRule>
  </conditionalFormatting>
  <conditionalFormatting sqref="G11 C11 E11">
    <cfRule type="cellIs" dxfId="4" priority="81" stopIfTrue="1" operator="equal">
      <formula>"NA"</formula>
    </cfRule>
    <cfRule type="cellIs" dxfId="3" priority="86" stopIfTrue="1" operator="equal">
      <formula>"OUT"</formula>
    </cfRule>
    <cfRule type="cellIs" dxfId="2" priority="87" stopIfTrue="1" operator="equal">
      <formula>"NA"</formula>
    </cfRule>
  </conditionalFormatting>
  <conditionalFormatting sqref="E13 G13 C13">
    <cfRule type="cellIs" dxfId="1" priority="80" stopIfTrue="1" operator="equal">
      <formula>"NOT QUALIFIED"</formula>
    </cfRule>
  </conditionalFormatting>
  <conditionalFormatting sqref="C13:H13">
    <cfRule type="cellIs" dxfId="0" priority="62" stopIfTrue="1" operator="equal">
      <formula>"NA"</formula>
    </cfRule>
  </conditionalFormatting>
  <printOptions horizontalCentered="1"/>
  <pageMargins left="0.47244094488188981" right="0.23622047244094491" top="0.51181102362204722" bottom="0.43307086614173229" header="0.51181102362204722" footer="0.19685039370078741"/>
  <pageSetup paperSize="9" scale="47" orientation="landscape" r:id="rId1"/>
  <headerFooter alignWithMargins="0">
    <oddFooter>&amp;F&amp;RPage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14"/>
  <sheetViews>
    <sheetView workbookViewId="0">
      <selection activeCell="D13" sqref="D13"/>
    </sheetView>
  </sheetViews>
  <sheetFormatPr defaultRowHeight="12.75"/>
  <cols>
    <col min="3" max="3" width="11.7109375" customWidth="1"/>
    <col min="4" max="4" width="61.42578125" customWidth="1"/>
  </cols>
  <sheetData>
    <row r="1" spans="2:4" ht="15.75" thickBot="1">
      <c r="B1" s="207" t="s">
        <v>30</v>
      </c>
    </row>
    <row r="2" spans="2:4" ht="15.75" thickBot="1">
      <c r="B2" s="203">
        <v>0</v>
      </c>
      <c r="C2" s="204" t="s">
        <v>31</v>
      </c>
      <c r="D2" s="204" t="s">
        <v>32</v>
      </c>
    </row>
    <row r="3" spans="2:4" ht="15.75" thickBot="1">
      <c r="B3" s="205">
        <v>1</v>
      </c>
      <c r="C3" s="206" t="s">
        <v>33</v>
      </c>
      <c r="D3" s="206" t="s">
        <v>34</v>
      </c>
    </row>
    <row r="4" spans="2:4" ht="15.75" thickBot="1">
      <c r="B4" s="205">
        <v>2</v>
      </c>
      <c r="C4" s="206" t="s">
        <v>35</v>
      </c>
      <c r="D4" s="206" t="s">
        <v>36</v>
      </c>
    </row>
    <row r="5" spans="2:4" ht="15.75" thickBot="1">
      <c r="B5" s="205">
        <v>3</v>
      </c>
      <c r="C5" s="206" t="s">
        <v>37</v>
      </c>
      <c r="D5" s="206" t="s">
        <v>38</v>
      </c>
    </row>
    <row r="6" spans="2:4" ht="15.75" thickBot="1">
      <c r="B6" s="205">
        <v>4</v>
      </c>
      <c r="C6" s="206" t="s">
        <v>39</v>
      </c>
      <c r="D6" s="206" t="s">
        <v>40</v>
      </c>
    </row>
    <row r="7" spans="2:4" ht="15">
      <c r="B7" s="202"/>
    </row>
    <row r="8" spans="2:4" ht="15.75" thickBot="1">
      <c r="B8" s="207" t="s">
        <v>41</v>
      </c>
    </row>
    <row r="9" spans="2:4" ht="15.75" thickBot="1">
      <c r="B9" s="203">
        <v>0</v>
      </c>
      <c r="C9" s="204" t="s">
        <v>31</v>
      </c>
      <c r="D9" s="204" t="s">
        <v>42</v>
      </c>
    </row>
    <row r="10" spans="2:4" ht="15.75" thickBot="1">
      <c r="B10" s="205">
        <v>1</v>
      </c>
      <c r="C10" s="206" t="s">
        <v>33</v>
      </c>
      <c r="D10" s="206" t="s">
        <v>43</v>
      </c>
    </row>
    <row r="11" spans="2:4" ht="15.75" thickBot="1">
      <c r="B11" s="205">
        <v>2</v>
      </c>
      <c r="C11" s="206" t="s">
        <v>35</v>
      </c>
      <c r="D11" s="206" t="s">
        <v>44</v>
      </c>
    </row>
    <row r="12" spans="2:4" ht="15.75" thickBot="1">
      <c r="B12" s="205">
        <v>3</v>
      </c>
      <c r="C12" s="206" t="s">
        <v>37</v>
      </c>
      <c r="D12" s="206" t="s">
        <v>45</v>
      </c>
    </row>
    <row r="13" spans="2:4" ht="15.75" thickBot="1">
      <c r="B13" s="205">
        <v>4</v>
      </c>
      <c r="C13" s="206" t="s">
        <v>39</v>
      </c>
      <c r="D13" s="208">
        <v>1</v>
      </c>
    </row>
    <row r="14" spans="2:4" ht="15">
      <c r="B14" s="20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P50"/>
  <sheetViews>
    <sheetView showGridLines="0" zoomScale="70" zoomScaleNormal="70" zoomScaleSheetLayoutView="75" workbookViewId="0">
      <selection activeCell="G8" sqref="G8:G21"/>
    </sheetView>
  </sheetViews>
  <sheetFormatPr defaultColWidth="9.140625" defaultRowHeight="12.75"/>
  <cols>
    <col min="2" max="2" width="10.7109375" customWidth="1"/>
    <col min="3" max="3" width="5.28515625" customWidth="1"/>
    <col min="4" max="4" width="56" customWidth="1"/>
    <col min="5" max="5" width="70.85546875" customWidth="1"/>
    <col min="6" max="6" width="3.7109375" hidden="1" customWidth="1"/>
    <col min="7" max="7" width="10.5703125" customWidth="1"/>
    <col min="8" max="8" width="3" hidden="1" customWidth="1"/>
    <col min="9" max="9" width="10.140625" style="17" customWidth="1"/>
    <col min="10" max="10" width="11.42578125" hidden="1" customWidth="1"/>
    <col min="11" max="11" width="0.140625" customWidth="1"/>
    <col min="12" max="12" width="9.7109375" style="255" customWidth="1"/>
    <col min="13" max="13" width="10.140625" style="1" customWidth="1"/>
    <col min="14" max="14" width="11" customWidth="1"/>
    <col min="15" max="16" width="0" hidden="1" customWidth="1"/>
  </cols>
  <sheetData>
    <row r="1" spans="2:16" ht="57" customHeight="1">
      <c r="B1" s="17"/>
      <c r="C1" s="17"/>
      <c r="D1" s="17"/>
      <c r="E1" s="17"/>
      <c r="F1" s="17"/>
      <c r="G1" s="17"/>
      <c r="H1" s="17"/>
      <c r="J1" s="17"/>
      <c r="K1" s="17"/>
      <c r="L1" s="251"/>
      <c r="M1" s="18"/>
      <c r="N1" s="17"/>
    </row>
    <row r="2" spans="2:16" ht="14.25" customHeight="1" thickBot="1">
      <c r="B2" s="17"/>
      <c r="C2" s="17"/>
      <c r="D2" s="17"/>
      <c r="E2" s="17"/>
      <c r="F2" s="17"/>
      <c r="G2" s="17"/>
      <c r="H2" s="17"/>
      <c r="J2" s="17"/>
      <c r="K2" s="17"/>
      <c r="L2" s="251"/>
      <c r="M2" s="18"/>
      <c r="N2" s="17"/>
    </row>
    <row r="3" spans="2:16" ht="21.75" customHeight="1" thickBot="1">
      <c r="B3" s="17"/>
      <c r="C3" s="17"/>
      <c r="D3" s="17"/>
      <c r="E3" s="193" t="s">
        <v>46</v>
      </c>
      <c r="F3" s="194"/>
      <c r="G3" s="365" t="s">
        <v>47</v>
      </c>
      <c r="H3" s="366"/>
      <c r="I3" s="105"/>
      <c r="J3" s="105"/>
      <c r="K3" s="105"/>
      <c r="L3" s="252"/>
      <c r="M3" s="105"/>
      <c r="N3" s="106"/>
    </row>
    <row r="4" spans="2:16" ht="15" customHeight="1" thickBot="1">
      <c r="B4" s="17"/>
      <c r="C4" s="17"/>
      <c r="D4" s="17"/>
      <c r="E4" s="17"/>
      <c r="F4" s="17"/>
      <c r="G4" s="17"/>
      <c r="H4" s="17"/>
      <c r="J4" s="17"/>
      <c r="K4" s="17"/>
      <c r="L4" s="251"/>
      <c r="M4" s="18"/>
      <c r="N4" s="17"/>
    </row>
    <row r="5" spans="2:16" ht="20.25" customHeight="1" thickBot="1">
      <c r="B5" s="339" t="s">
        <v>48</v>
      </c>
      <c r="C5" s="340"/>
      <c r="D5" s="340"/>
      <c r="E5" s="340"/>
      <c r="F5" s="340"/>
      <c r="G5" s="340"/>
      <c r="H5" s="340"/>
      <c r="I5" s="340"/>
      <c r="J5" s="340"/>
      <c r="K5" s="340"/>
      <c r="L5" s="340"/>
      <c r="M5" s="340"/>
      <c r="N5" s="341"/>
    </row>
    <row r="6" spans="2:16" ht="13.5" thickBot="1">
      <c r="B6" s="17"/>
      <c r="C6" s="17"/>
      <c r="D6" s="17"/>
      <c r="E6" s="19"/>
      <c r="F6" s="19"/>
      <c r="G6" s="19"/>
      <c r="H6" s="17"/>
      <c r="J6" s="17"/>
      <c r="K6" s="20"/>
      <c r="L6" s="253"/>
      <c r="M6" s="17"/>
      <c r="N6" s="17"/>
    </row>
    <row r="7" spans="2:16" s="2" customFormat="1" ht="48.75" customHeight="1" thickBot="1">
      <c r="B7" s="187"/>
      <c r="C7" s="188"/>
      <c r="D7" s="189"/>
      <c r="E7" s="190" t="s">
        <v>49</v>
      </c>
      <c r="F7" s="190"/>
      <c r="G7" s="190" t="s">
        <v>50</v>
      </c>
      <c r="H7" s="190"/>
      <c r="I7" s="191" t="s">
        <v>51</v>
      </c>
      <c r="J7" s="190" t="s">
        <v>52</v>
      </c>
      <c r="K7" s="190" t="s">
        <v>53</v>
      </c>
      <c r="L7" s="269" t="s">
        <v>54</v>
      </c>
      <c r="M7" s="190" t="s">
        <v>55</v>
      </c>
      <c r="N7" s="192" t="s">
        <v>56</v>
      </c>
    </row>
    <row r="8" spans="2:16" s="2" customFormat="1" ht="43.5" customHeight="1">
      <c r="B8" s="346" t="s">
        <v>57</v>
      </c>
      <c r="C8" s="162">
        <v>1</v>
      </c>
      <c r="D8" s="273" t="s">
        <v>58</v>
      </c>
      <c r="E8" s="274"/>
      <c r="F8" s="24">
        <f>IF(G8="",0,IF(G8=1,40,IF(G8=2,70,IF(G8=3,90,IF(G8=4,100,0)))))</f>
        <v>0</v>
      </c>
      <c r="G8" s="308"/>
      <c r="H8" s="107"/>
      <c r="I8" s="275">
        <v>3</v>
      </c>
      <c r="J8" s="276">
        <f>I8/N8</f>
        <v>0.25</v>
      </c>
      <c r="K8" s="277">
        <f t="shared" ref="K8:K13" si="0">I8/$I$23*100</f>
        <v>3</v>
      </c>
      <c r="L8" s="278">
        <f t="shared" ref="L8:L13" si="1">SUM(F8*I8/100)</f>
        <v>0</v>
      </c>
      <c r="M8" s="335">
        <f>SUM((L8:L10))</f>
        <v>0</v>
      </c>
      <c r="N8" s="343">
        <f>SUM((I8:I10))</f>
        <v>12</v>
      </c>
    </row>
    <row r="9" spans="2:16" s="2" customFormat="1" ht="75" customHeight="1">
      <c r="B9" s="347"/>
      <c r="C9" s="257">
        <v>2</v>
      </c>
      <c r="D9" s="161" t="s">
        <v>59</v>
      </c>
      <c r="E9" s="170"/>
      <c r="F9" s="23">
        <f t="shared" ref="F9:F21" si="2">IF(G9="",0,IF(G9=1,40,IF(G9=2,70,IF(G9=3,90,IF(G9=4,100,0)))))</f>
        <v>0</v>
      </c>
      <c r="G9" s="309"/>
      <c r="H9" s="108"/>
      <c r="I9" s="258">
        <v>5</v>
      </c>
      <c r="J9" s="259">
        <f>I9/N8</f>
        <v>0.41666666666666669</v>
      </c>
      <c r="K9" s="260">
        <f t="shared" si="0"/>
        <v>5</v>
      </c>
      <c r="L9" s="261">
        <f t="shared" si="1"/>
        <v>0</v>
      </c>
      <c r="M9" s="342"/>
      <c r="N9" s="344"/>
    </row>
    <row r="10" spans="2:16" s="2" customFormat="1" ht="58.5" thickBot="1">
      <c r="B10" s="348"/>
      <c r="C10" s="163">
        <v>3</v>
      </c>
      <c r="D10" s="279" t="s">
        <v>60</v>
      </c>
      <c r="E10" s="280"/>
      <c r="F10" s="25">
        <f t="shared" si="2"/>
        <v>0</v>
      </c>
      <c r="G10" s="310"/>
      <c r="H10" s="109"/>
      <c r="I10" s="281">
        <v>4</v>
      </c>
      <c r="J10" s="282">
        <f>I10/N8</f>
        <v>0.33333333333333331</v>
      </c>
      <c r="K10" s="283">
        <f t="shared" si="0"/>
        <v>4</v>
      </c>
      <c r="L10" s="284">
        <f t="shared" si="1"/>
        <v>0</v>
      </c>
      <c r="M10" s="336"/>
      <c r="N10" s="345"/>
      <c r="O10" s="137">
        <f>SUM(J8:J10)</f>
        <v>1</v>
      </c>
      <c r="P10" s="138">
        <f>O10/100*N8</f>
        <v>0.12</v>
      </c>
    </row>
    <row r="11" spans="2:16" s="2" customFormat="1" ht="72">
      <c r="B11" s="346" t="s">
        <v>61</v>
      </c>
      <c r="C11" s="162">
        <v>4</v>
      </c>
      <c r="D11" s="183" t="s">
        <v>62</v>
      </c>
      <c r="E11" s="177"/>
      <c r="F11" s="24">
        <f t="shared" si="2"/>
        <v>0</v>
      </c>
      <c r="G11" s="308"/>
      <c r="H11" s="107"/>
      <c r="I11" s="275">
        <v>10</v>
      </c>
      <c r="J11" s="276">
        <f>I11/N11</f>
        <v>0.76923076923076927</v>
      </c>
      <c r="K11" s="277">
        <f t="shared" si="0"/>
        <v>10</v>
      </c>
      <c r="L11" s="278">
        <f t="shared" si="1"/>
        <v>0</v>
      </c>
      <c r="M11" s="335">
        <f>SUM(L11:L12)</f>
        <v>0</v>
      </c>
      <c r="N11" s="343">
        <f>SUM(I11:I12)</f>
        <v>13</v>
      </c>
      <c r="O11" s="137"/>
      <c r="P11" s="138"/>
    </row>
    <row r="12" spans="2:16" s="2" customFormat="1" ht="63" customHeight="1" thickBot="1">
      <c r="B12" s="348"/>
      <c r="C12" s="163">
        <v>5</v>
      </c>
      <c r="D12" s="164" t="s">
        <v>63</v>
      </c>
      <c r="E12" s="285"/>
      <c r="F12" s="25">
        <f t="shared" si="2"/>
        <v>0</v>
      </c>
      <c r="G12" s="310"/>
      <c r="H12" s="109"/>
      <c r="I12" s="281">
        <v>3</v>
      </c>
      <c r="J12" s="282">
        <f>I12/N11</f>
        <v>0.23076923076923078</v>
      </c>
      <c r="K12" s="283">
        <f t="shared" si="0"/>
        <v>3</v>
      </c>
      <c r="L12" s="284">
        <f t="shared" si="1"/>
        <v>0</v>
      </c>
      <c r="M12" s="336"/>
      <c r="N12" s="345"/>
      <c r="O12" s="137"/>
      <c r="P12" s="138"/>
    </row>
    <row r="13" spans="2:16" s="2" customFormat="1" ht="69" customHeight="1" thickBot="1">
      <c r="B13" s="262" t="s">
        <v>64</v>
      </c>
      <c r="C13" s="182">
        <v>6</v>
      </c>
      <c r="D13" s="179" t="s">
        <v>65</v>
      </c>
      <c r="E13" s="179"/>
      <c r="F13" s="180">
        <f t="shared" si="2"/>
        <v>0</v>
      </c>
      <c r="G13" s="311"/>
      <c r="H13" s="181"/>
      <c r="I13" s="263">
        <v>5</v>
      </c>
      <c r="J13" s="264">
        <f>I13/N13</f>
        <v>1</v>
      </c>
      <c r="K13" s="265">
        <f t="shared" si="0"/>
        <v>5</v>
      </c>
      <c r="L13" s="266">
        <f t="shared" si="1"/>
        <v>0</v>
      </c>
      <c r="M13" s="267">
        <f>L13</f>
        <v>0</v>
      </c>
      <c r="N13" s="268">
        <f>I13</f>
        <v>5</v>
      </c>
      <c r="O13" s="137"/>
      <c r="P13" s="138"/>
    </row>
    <row r="14" spans="2:16" s="186" customFormat="1" ht="31.5" customHeight="1" thickBot="1">
      <c r="B14" s="349" t="s">
        <v>66</v>
      </c>
      <c r="C14" s="350"/>
      <c r="D14" s="350"/>
      <c r="E14" s="350"/>
      <c r="F14" s="286"/>
      <c r="G14" s="287"/>
      <c r="H14" s="287">
        <f t="shared" ref="H14:N14" si="3">SUM(H8:H13)</f>
        <v>0</v>
      </c>
      <c r="I14" s="287">
        <f>SUM(I8:I13)</f>
        <v>30</v>
      </c>
      <c r="J14" s="287"/>
      <c r="K14" s="287">
        <f t="shared" si="3"/>
        <v>30</v>
      </c>
      <c r="L14" s="288">
        <f t="shared" si="3"/>
        <v>0</v>
      </c>
      <c r="M14" s="289">
        <f>SUM(M8:M13)</f>
        <v>0</v>
      </c>
      <c r="N14" s="290">
        <f t="shared" si="3"/>
        <v>30</v>
      </c>
      <c r="O14" s="184"/>
      <c r="P14" s="185"/>
    </row>
    <row r="15" spans="2:16" s="2" customFormat="1" ht="58.5" customHeight="1">
      <c r="B15" s="346" t="s">
        <v>67</v>
      </c>
      <c r="C15" s="162">
        <v>7</v>
      </c>
      <c r="D15" s="291" t="s">
        <v>68</v>
      </c>
      <c r="E15" s="165"/>
      <c r="F15" s="24">
        <f t="shared" ref="F15:F18" si="4">IF(G15="",0,IF(G15=1,40,IF(G15=2,70,IF(G15=3,90,IF(G15=4,100,0)))))</f>
        <v>0</v>
      </c>
      <c r="G15" s="308"/>
      <c r="H15" s="107"/>
      <c r="I15" s="275">
        <v>7</v>
      </c>
      <c r="J15" s="276">
        <f>I15/N15</f>
        <v>0.1</v>
      </c>
      <c r="K15" s="277">
        <f t="shared" ref="K15:K18" si="5">I15/$I$22*100</f>
        <v>10</v>
      </c>
      <c r="L15" s="278">
        <f t="shared" ref="L15:L21" si="6">SUM(F15*I15/100)</f>
        <v>0</v>
      </c>
      <c r="M15" s="335">
        <f>SUM((L15:L21))</f>
        <v>0</v>
      </c>
      <c r="N15" s="343">
        <f>SUM((I15:I21))</f>
        <v>70</v>
      </c>
    </row>
    <row r="16" spans="2:16" s="2" customFormat="1" ht="66" customHeight="1">
      <c r="B16" s="347"/>
      <c r="C16" s="257">
        <v>8</v>
      </c>
      <c r="D16" s="169" t="s">
        <v>69</v>
      </c>
      <c r="E16" s="166"/>
      <c r="F16" s="23">
        <f t="shared" si="4"/>
        <v>0</v>
      </c>
      <c r="G16" s="309"/>
      <c r="H16" s="108"/>
      <c r="I16" s="258">
        <v>20</v>
      </c>
      <c r="J16" s="259">
        <f>I16/N15</f>
        <v>0.2857142857142857</v>
      </c>
      <c r="K16" s="260">
        <f t="shared" si="5"/>
        <v>28.571428571428569</v>
      </c>
      <c r="L16" s="261">
        <f t="shared" si="6"/>
        <v>0</v>
      </c>
      <c r="M16" s="342"/>
      <c r="N16" s="344"/>
    </row>
    <row r="17" spans="2:16" s="2" customFormat="1" ht="86.25">
      <c r="B17" s="347"/>
      <c r="C17" s="257">
        <v>9</v>
      </c>
      <c r="D17" s="270" t="s">
        <v>70</v>
      </c>
      <c r="E17" s="271"/>
      <c r="F17" s="23">
        <f t="shared" si="4"/>
        <v>0</v>
      </c>
      <c r="G17" s="309"/>
      <c r="H17" s="108"/>
      <c r="I17" s="258">
        <v>15</v>
      </c>
      <c r="J17" s="259">
        <f>I17/N15</f>
        <v>0.21428571428571427</v>
      </c>
      <c r="K17" s="260">
        <f t="shared" si="5"/>
        <v>21.428571428571427</v>
      </c>
      <c r="L17" s="261">
        <f t="shared" si="6"/>
        <v>0</v>
      </c>
      <c r="M17" s="342"/>
      <c r="N17" s="344"/>
    </row>
    <row r="18" spans="2:16" s="2" customFormat="1" ht="43.5">
      <c r="B18" s="347"/>
      <c r="C18" s="257">
        <v>10</v>
      </c>
      <c r="D18" s="3" t="s">
        <v>71</v>
      </c>
      <c r="E18" s="167"/>
      <c r="F18" s="23">
        <f t="shared" si="4"/>
        <v>0</v>
      </c>
      <c r="G18" s="309"/>
      <c r="H18" s="108"/>
      <c r="I18" s="258">
        <v>10</v>
      </c>
      <c r="J18" s="259">
        <f>I18/N15</f>
        <v>0.14285714285714285</v>
      </c>
      <c r="K18" s="260">
        <f t="shared" si="5"/>
        <v>14.285714285714285</v>
      </c>
      <c r="L18" s="261">
        <f t="shared" si="6"/>
        <v>0</v>
      </c>
      <c r="M18" s="342"/>
      <c r="N18" s="344"/>
    </row>
    <row r="19" spans="2:16" s="2" customFormat="1" ht="43.5">
      <c r="B19" s="347"/>
      <c r="C19" s="257">
        <v>11</v>
      </c>
      <c r="D19" s="272" t="s">
        <v>72</v>
      </c>
      <c r="E19" s="166"/>
      <c r="F19" s="23">
        <f t="shared" si="2"/>
        <v>0</v>
      </c>
      <c r="G19" s="309"/>
      <c r="H19" s="108"/>
      <c r="I19" s="258">
        <v>4</v>
      </c>
      <c r="J19" s="259">
        <f>I19/N15</f>
        <v>5.7142857142857141E-2</v>
      </c>
      <c r="K19" s="260">
        <f>I19/$I$23*100</f>
        <v>4</v>
      </c>
      <c r="L19" s="261">
        <f t="shared" si="6"/>
        <v>0</v>
      </c>
      <c r="M19" s="342"/>
      <c r="N19" s="344"/>
    </row>
    <row r="20" spans="2:16" s="2" customFormat="1" ht="43.5">
      <c r="B20" s="347"/>
      <c r="C20" s="257">
        <v>12</v>
      </c>
      <c r="D20" s="272" t="s">
        <v>73</v>
      </c>
      <c r="E20" s="166"/>
      <c r="F20" s="23">
        <f t="shared" si="2"/>
        <v>0</v>
      </c>
      <c r="G20" s="309"/>
      <c r="H20" s="108"/>
      <c r="I20" s="258">
        <v>4</v>
      </c>
      <c r="J20" s="259">
        <f>I20/N15</f>
        <v>5.7142857142857141E-2</v>
      </c>
      <c r="K20" s="260">
        <f>I20/$I$23*100</f>
        <v>4</v>
      </c>
      <c r="L20" s="261">
        <f t="shared" si="6"/>
        <v>0</v>
      </c>
      <c r="M20" s="342"/>
      <c r="N20" s="344"/>
    </row>
    <row r="21" spans="2:16" s="2" customFormat="1" ht="88.5" thickBot="1">
      <c r="B21" s="348"/>
      <c r="C21" s="163">
        <v>13</v>
      </c>
      <c r="D21" s="256" t="s">
        <v>74</v>
      </c>
      <c r="E21" s="168"/>
      <c r="F21" s="25">
        <f t="shared" si="2"/>
        <v>0</v>
      </c>
      <c r="G21" s="310"/>
      <c r="H21" s="109"/>
      <c r="I21" s="281">
        <v>10</v>
      </c>
      <c r="J21" s="282">
        <f>I21/N15</f>
        <v>0.14285714285714285</v>
      </c>
      <c r="K21" s="283">
        <f>I21/$I$23*100</f>
        <v>10</v>
      </c>
      <c r="L21" s="284">
        <f t="shared" si="6"/>
        <v>0</v>
      </c>
      <c r="M21" s="336"/>
      <c r="N21" s="345"/>
      <c r="O21" s="137">
        <f>SUM(J15:J21)</f>
        <v>1</v>
      </c>
      <c r="P21" s="138">
        <f>O21/100*N15</f>
        <v>0.70000000000000007</v>
      </c>
    </row>
    <row r="22" spans="2:16" s="186" customFormat="1" ht="31.5" customHeight="1">
      <c r="B22" s="351" t="s">
        <v>75</v>
      </c>
      <c r="C22" s="352"/>
      <c r="D22" s="352"/>
      <c r="E22" s="352"/>
      <c r="F22" s="300"/>
      <c r="G22" s="301"/>
      <c r="H22" s="301">
        <f t="shared" ref="H22:N22" si="7">SUM(H15:H21)</f>
        <v>0</v>
      </c>
      <c r="I22" s="302">
        <f t="shared" si="7"/>
        <v>70</v>
      </c>
      <c r="J22" s="294"/>
      <c r="K22" s="298">
        <f t="shared" si="7"/>
        <v>92.285714285714278</v>
      </c>
      <c r="L22" s="292">
        <f t="shared" si="7"/>
        <v>0</v>
      </c>
      <c r="M22" s="293">
        <f t="shared" si="7"/>
        <v>0</v>
      </c>
      <c r="N22" s="294">
        <f t="shared" si="7"/>
        <v>70</v>
      </c>
      <c r="O22" s="184"/>
      <c r="P22" s="185"/>
    </row>
    <row r="23" spans="2:16" s="2" customFormat="1" ht="31.5" customHeight="1" thickBot="1">
      <c r="B23" s="353" t="s">
        <v>76</v>
      </c>
      <c r="C23" s="354"/>
      <c r="D23" s="354"/>
      <c r="E23" s="354"/>
      <c r="F23" s="303"/>
      <c r="G23" s="304"/>
      <c r="H23" s="305"/>
      <c r="I23" s="306">
        <f>I14+I22</f>
        <v>100</v>
      </c>
      <c r="J23" s="307"/>
      <c r="K23" s="299">
        <f>K14+K22</f>
        <v>122.28571428571428</v>
      </c>
      <c r="L23" s="295">
        <f>L14+L22</f>
        <v>0</v>
      </c>
      <c r="M23" s="296">
        <f>M14+M22</f>
        <v>0</v>
      </c>
      <c r="N23" s="297">
        <f>N14+N22</f>
        <v>100</v>
      </c>
      <c r="P23" s="137" t="e">
        <f>#REF!+P10+P21+#REF!</f>
        <v>#REF!</v>
      </c>
    </row>
    <row r="24" spans="2:16">
      <c r="G24" s="17"/>
      <c r="H24" s="17"/>
      <c r="J24" s="17"/>
      <c r="K24" s="17"/>
      <c r="L24" s="254"/>
      <c r="M24" s="21"/>
    </row>
    <row r="25" spans="2:16" ht="14.25" customHeight="1">
      <c r="C25" s="14"/>
      <c r="G25" s="17"/>
      <c r="H25" s="17"/>
      <c r="J25" s="17"/>
      <c r="K25" s="17"/>
      <c r="L25" s="254"/>
      <c r="M25" s="18"/>
    </row>
    <row r="26" spans="2:16" ht="6.75" customHeight="1">
      <c r="G26" s="17"/>
      <c r="H26" s="17"/>
      <c r="J26" s="17"/>
      <c r="K26" s="17"/>
      <c r="L26" s="254"/>
      <c r="M26" s="18"/>
    </row>
    <row r="27" spans="2:16" ht="24" customHeight="1">
      <c r="B27" s="7"/>
      <c r="C27" s="337" t="s">
        <v>77</v>
      </c>
      <c r="D27" s="337"/>
      <c r="E27" s="13"/>
      <c r="F27" s="13"/>
      <c r="G27" s="338"/>
      <c r="H27" s="338"/>
      <c r="I27" s="338"/>
      <c r="J27" s="338"/>
      <c r="K27" s="17"/>
      <c r="L27" s="254"/>
      <c r="M27" s="18"/>
    </row>
    <row r="28" spans="2:16" ht="17.25" customHeight="1">
      <c r="B28" s="7"/>
      <c r="C28" s="15">
        <v>1</v>
      </c>
      <c r="D28" s="16" t="s">
        <v>33</v>
      </c>
    </row>
    <row r="29" spans="2:16" ht="17.25" customHeight="1">
      <c r="B29" s="7"/>
      <c r="C29" s="15">
        <v>2</v>
      </c>
      <c r="D29" s="16" t="s">
        <v>35</v>
      </c>
    </row>
    <row r="30" spans="2:16" ht="17.25" customHeight="1">
      <c r="B30" s="7"/>
      <c r="C30" s="15">
        <v>3</v>
      </c>
      <c r="D30" s="16" t="s">
        <v>37</v>
      </c>
      <c r="E30" s="363" t="s">
        <v>78</v>
      </c>
      <c r="F30" s="363"/>
      <c r="G30" s="363"/>
      <c r="H30" s="364"/>
      <c r="I30" s="364"/>
      <c r="J30" s="364"/>
      <c r="K30" s="364"/>
      <c r="L30" s="364"/>
      <c r="M30" s="364"/>
      <c r="N30" s="364"/>
    </row>
    <row r="31" spans="2:16" ht="17.25" customHeight="1">
      <c r="B31" s="7"/>
      <c r="C31" s="15">
        <v>4</v>
      </c>
      <c r="D31" s="16" t="s">
        <v>79</v>
      </c>
      <c r="E31" s="355"/>
      <c r="F31" s="355"/>
      <c r="G31" s="355"/>
      <c r="H31" s="12"/>
      <c r="I31" s="356" t="s">
        <v>25</v>
      </c>
      <c r="J31" s="356"/>
      <c r="K31" s="356"/>
      <c r="L31" s="356"/>
      <c r="M31" s="356"/>
      <c r="N31" s="356"/>
    </row>
    <row r="35" spans="2:4" ht="15.75">
      <c r="B35" s="143" t="s">
        <v>80</v>
      </c>
      <c r="C35" s="141"/>
      <c r="D35" s="142"/>
    </row>
    <row r="36" spans="2:4" ht="12.75" customHeight="1">
      <c r="B36" s="357"/>
      <c r="C36" s="358"/>
      <c r="D36" s="359"/>
    </row>
    <row r="37" spans="2:4">
      <c r="B37" s="360"/>
      <c r="C37" s="361"/>
      <c r="D37" s="362"/>
    </row>
    <row r="38" spans="2:4">
      <c r="B38" s="171"/>
      <c r="C38" s="172"/>
      <c r="D38" s="173"/>
    </row>
    <row r="39" spans="2:4">
      <c r="B39" s="171"/>
      <c r="C39" s="172"/>
      <c r="D39" s="173"/>
    </row>
    <row r="40" spans="2:4">
      <c r="B40" s="171"/>
      <c r="C40" s="172"/>
      <c r="D40" s="173"/>
    </row>
    <row r="41" spans="2:4">
      <c r="B41" s="171"/>
      <c r="C41" s="172"/>
      <c r="D41" s="173"/>
    </row>
    <row r="42" spans="2:4">
      <c r="B42" s="171"/>
      <c r="C42" s="172"/>
      <c r="D42" s="173"/>
    </row>
    <row r="43" spans="2:4">
      <c r="B43" s="171"/>
      <c r="C43" s="172"/>
      <c r="D43" s="173"/>
    </row>
    <row r="44" spans="2:4" ht="14.25" customHeight="1">
      <c r="B44" s="171"/>
      <c r="C44" s="172"/>
      <c r="D44" s="173"/>
    </row>
    <row r="45" spans="2:4">
      <c r="B45" s="171"/>
      <c r="C45" s="172"/>
      <c r="D45" s="173"/>
    </row>
    <row r="46" spans="2:4">
      <c r="B46" s="171"/>
      <c r="C46" s="172"/>
      <c r="D46" s="173"/>
    </row>
    <row r="47" spans="2:4">
      <c r="B47" s="171"/>
      <c r="C47" s="172"/>
      <c r="D47" s="173"/>
    </row>
    <row r="48" spans="2:4">
      <c r="B48" s="171"/>
      <c r="C48" s="172"/>
      <c r="D48" s="173"/>
    </row>
    <row r="49" spans="2:4">
      <c r="B49" s="171"/>
      <c r="C49" s="172"/>
      <c r="D49" s="173"/>
    </row>
    <row r="50" spans="2:4">
      <c r="B50" s="174"/>
      <c r="C50" s="175"/>
      <c r="D50" s="176"/>
    </row>
  </sheetData>
  <mergeCells count="22">
    <mergeCell ref="M11:M12"/>
    <mergeCell ref="N11:N12"/>
    <mergeCell ref="G27:J27"/>
    <mergeCell ref="B14:E14"/>
    <mergeCell ref="B22:E22"/>
    <mergeCell ref="B23:E23"/>
    <mergeCell ref="G3:H3"/>
    <mergeCell ref="E30:G30"/>
    <mergeCell ref="H30:N30"/>
    <mergeCell ref="B36:D36"/>
    <mergeCell ref="B37:D37"/>
    <mergeCell ref="E31:G31"/>
    <mergeCell ref="I31:N31"/>
    <mergeCell ref="B15:B21"/>
    <mergeCell ref="M15:M21"/>
    <mergeCell ref="N15:N21"/>
    <mergeCell ref="C27:D27"/>
    <mergeCell ref="B5:N5"/>
    <mergeCell ref="B8:B10"/>
    <mergeCell ref="M8:M10"/>
    <mergeCell ref="N8:N10"/>
    <mergeCell ref="B11:B12"/>
  </mergeCells>
  <pageMargins left="0.47244094488188981" right="0.23622047244094491" top="0.51181102362204722" bottom="0.43307086614173229" header="0.51181102362204722" footer="0.19685039370078741"/>
  <pageSetup paperSize="9" scale="50" orientation="portrait" r:id="rId1"/>
  <headerFooter alignWithMargins="0">
    <oddFooter>&amp;F&amp;RPage &amp;P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50"/>
  <sheetViews>
    <sheetView showGridLines="0" zoomScale="70" zoomScaleNormal="70" zoomScaleSheetLayoutView="75" workbookViewId="0">
      <selection activeCell="G8" sqref="G8:G21"/>
    </sheetView>
  </sheetViews>
  <sheetFormatPr defaultColWidth="9.140625" defaultRowHeight="12.75"/>
  <cols>
    <col min="2" max="2" width="10.7109375" customWidth="1"/>
    <col min="3" max="3" width="5.28515625" customWidth="1"/>
    <col min="4" max="4" width="55.140625" customWidth="1"/>
    <col min="5" max="5" width="70.85546875" customWidth="1"/>
    <col min="6" max="6" width="6.42578125" hidden="1" customWidth="1"/>
    <col min="7" max="7" width="10.5703125" customWidth="1"/>
    <col min="8" max="8" width="0.140625" customWidth="1"/>
    <col min="9" max="9" width="10.140625" style="17" customWidth="1"/>
    <col min="10" max="10" width="11.42578125" hidden="1" customWidth="1"/>
    <col min="11" max="11" width="0.140625" customWidth="1"/>
    <col min="12" max="12" width="9.7109375" style="255" customWidth="1"/>
    <col min="13" max="13" width="10.140625" style="1" customWidth="1"/>
    <col min="14" max="14" width="11" customWidth="1"/>
    <col min="15" max="16" width="0" hidden="1" customWidth="1"/>
  </cols>
  <sheetData>
    <row r="1" spans="2:21" ht="57" customHeight="1">
      <c r="B1" s="17"/>
      <c r="C1" s="17"/>
      <c r="D1" s="17"/>
      <c r="E1" s="17"/>
      <c r="F1" s="17"/>
      <c r="G1" s="17"/>
      <c r="H1" s="17"/>
      <c r="J1" s="17"/>
      <c r="K1" s="17"/>
      <c r="L1" s="251"/>
      <c r="M1" s="18"/>
      <c r="N1" s="17"/>
    </row>
    <row r="2" spans="2:21" ht="14.25" customHeight="1" thickBot="1">
      <c r="B2" s="17"/>
      <c r="C2" s="17"/>
      <c r="D2" s="17"/>
      <c r="E2" s="17"/>
      <c r="F2" s="17"/>
      <c r="G2" s="17"/>
      <c r="H2" s="17"/>
      <c r="J2" s="17"/>
      <c r="K2" s="17"/>
      <c r="L2" s="251"/>
      <c r="M2" s="18"/>
      <c r="N2" s="17"/>
    </row>
    <row r="3" spans="2:21" ht="21.75" customHeight="1" thickBot="1">
      <c r="B3" s="17"/>
      <c r="C3" s="17"/>
      <c r="D3" s="17"/>
      <c r="E3" s="193" t="s">
        <v>81</v>
      </c>
      <c r="F3" s="194"/>
      <c r="G3" s="110" t="s">
        <v>47</v>
      </c>
      <c r="H3" s="105"/>
      <c r="I3" s="105"/>
      <c r="J3" s="105"/>
      <c r="K3" s="105"/>
      <c r="L3" s="252"/>
      <c r="M3" s="105"/>
      <c r="N3" s="106"/>
    </row>
    <row r="4" spans="2:21" ht="15" customHeight="1" thickBot="1">
      <c r="B4" s="17"/>
      <c r="C4" s="17"/>
      <c r="D4" s="17"/>
      <c r="E4" s="17"/>
      <c r="F4" s="17"/>
      <c r="G4" s="17"/>
      <c r="H4" s="17"/>
      <c r="J4" s="17"/>
      <c r="K4" s="17"/>
      <c r="L4" s="251"/>
      <c r="M4" s="18"/>
      <c r="N4" s="17"/>
    </row>
    <row r="5" spans="2:21" ht="20.25" customHeight="1" thickBot="1">
      <c r="B5" s="339" t="s">
        <v>48</v>
      </c>
      <c r="C5" s="340"/>
      <c r="D5" s="340"/>
      <c r="E5" s="340"/>
      <c r="F5" s="340"/>
      <c r="G5" s="340"/>
      <c r="H5" s="340"/>
      <c r="I5" s="340"/>
      <c r="J5" s="340"/>
      <c r="K5" s="340"/>
      <c r="L5" s="340"/>
      <c r="M5" s="340"/>
      <c r="N5" s="341"/>
    </row>
    <row r="6" spans="2:21" ht="13.5" thickBot="1">
      <c r="B6" s="17"/>
      <c r="C6" s="17"/>
      <c r="D6" s="17"/>
      <c r="E6" s="19"/>
      <c r="F6" s="19"/>
      <c r="G6" s="19"/>
      <c r="H6" s="17"/>
      <c r="J6" s="17"/>
      <c r="K6" s="20"/>
      <c r="L6" s="253"/>
      <c r="M6" s="17"/>
      <c r="N6" s="17"/>
    </row>
    <row r="7" spans="2:21" s="2" customFormat="1" ht="48.75" customHeight="1" thickBot="1">
      <c r="B7" s="187"/>
      <c r="C7" s="188"/>
      <c r="D7" s="189"/>
      <c r="E7" s="190" t="s">
        <v>49</v>
      </c>
      <c r="F7" s="190"/>
      <c r="G7" s="190" t="s">
        <v>50</v>
      </c>
      <c r="H7" s="190"/>
      <c r="I7" s="191" t="s">
        <v>51</v>
      </c>
      <c r="J7" s="190" t="s">
        <v>52</v>
      </c>
      <c r="K7" s="190" t="s">
        <v>53</v>
      </c>
      <c r="L7" s="269" t="s">
        <v>54</v>
      </c>
      <c r="M7" s="190" t="s">
        <v>55</v>
      </c>
      <c r="N7" s="192" t="s">
        <v>56</v>
      </c>
    </row>
    <row r="8" spans="2:21" s="2" customFormat="1" ht="43.5" customHeight="1">
      <c r="B8" s="346" t="s">
        <v>57</v>
      </c>
      <c r="C8" s="162">
        <v>1</v>
      </c>
      <c r="D8" s="273" t="s">
        <v>58</v>
      </c>
      <c r="E8" s="274"/>
      <c r="F8" s="24">
        <f>IF(G8="",0,IF(G8=1,40,IF(G8=2,70,IF(G8=3,90,IF(G8=4,100,0)))))</f>
        <v>0</v>
      </c>
      <c r="G8" s="308"/>
      <c r="H8" s="107"/>
      <c r="I8" s="275">
        <v>3</v>
      </c>
      <c r="J8" s="276">
        <f>I8/N8</f>
        <v>0.25</v>
      </c>
      <c r="K8" s="277">
        <f t="shared" ref="K8:K13" si="0">I8/$I$23*100</f>
        <v>3</v>
      </c>
      <c r="L8" s="278">
        <f t="shared" ref="L8:L13" si="1">SUM(F8*I8/100)</f>
        <v>0</v>
      </c>
      <c r="M8" s="335">
        <f>SUM((L8:L10))</f>
        <v>0</v>
      </c>
      <c r="N8" s="343">
        <f>SUM((I8:I10))</f>
        <v>12</v>
      </c>
    </row>
    <row r="9" spans="2:21" s="2" customFormat="1" ht="114" customHeight="1">
      <c r="B9" s="347"/>
      <c r="C9" s="257">
        <v>2</v>
      </c>
      <c r="D9" s="161" t="s">
        <v>59</v>
      </c>
      <c r="E9" s="170"/>
      <c r="F9" s="23">
        <f t="shared" ref="F9:F21" si="2">IF(G9="",0,IF(G9=1,40,IF(G9=2,70,IF(G9=3,90,IF(G9=4,100,0)))))</f>
        <v>0</v>
      </c>
      <c r="G9" s="309"/>
      <c r="H9" s="108"/>
      <c r="I9" s="258">
        <v>5</v>
      </c>
      <c r="J9" s="259">
        <f>I9/N8</f>
        <v>0.41666666666666669</v>
      </c>
      <c r="K9" s="260">
        <f t="shared" si="0"/>
        <v>5</v>
      </c>
      <c r="L9" s="261">
        <f t="shared" si="1"/>
        <v>0</v>
      </c>
      <c r="M9" s="342"/>
      <c r="N9" s="344"/>
      <c r="U9" s="178"/>
    </row>
    <row r="10" spans="2:21" s="2" customFormat="1" ht="62.25" customHeight="1" thickBot="1">
      <c r="B10" s="348"/>
      <c r="C10" s="163">
        <v>3</v>
      </c>
      <c r="D10" s="279" t="s">
        <v>60</v>
      </c>
      <c r="E10" s="280"/>
      <c r="F10" s="25">
        <f t="shared" si="2"/>
        <v>0</v>
      </c>
      <c r="G10" s="310"/>
      <c r="H10" s="109"/>
      <c r="I10" s="281">
        <v>4</v>
      </c>
      <c r="J10" s="282">
        <f>I10/N8</f>
        <v>0.33333333333333331</v>
      </c>
      <c r="K10" s="283">
        <f t="shared" si="0"/>
        <v>4</v>
      </c>
      <c r="L10" s="284">
        <f t="shared" si="1"/>
        <v>0</v>
      </c>
      <c r="M10" s="336"/>
      <c r="N10" s="345"/>
      <c r="O10" s="137">
        <f>SUM(J8:J10)</f>
        <v>1</v>
      </c>
      <c r="P10" s="138">
        <f>O10/100*N8</f>
        <v>0.12</v>
      </c>
    </row>
    <row r="11" spans="2:21" s="2" customFormat="1" ht="88.5" customHeight="1">
      <c r="B11" s="346" t="s">
        <v>61</v>
      </c>
      <c r="C11" s="162">
        <v>4</v>
      </c>
      <c r="D11" s="183" t="s">
        <v>62</v>
      </c>
      <c r="E11" s="177"/>
      <c r="F11" s="24">
        <f t="shared" si="2"/>
        <v>0</v>
      </c>
      <c r="G11" s="308"/>
      <c r="H11" s="107"/>
      <c r="I11" s="275">
        <v>10</v>
      </c>
      <c r="J11" s="276">
        <f>I11/N11</f>
        <v>0.76923076923076927</v>
      </c>
      <c r="K11" s="277">
        <f t="shared" si="0"/>
        <v>10</v>
      </c>
      <c r="L11" s="278">
        <f t="shared" si="1"/>
        <v>0</v>
      </c>
      <c r="M11" s="335">
        <f>SUM(L11:L12)</f>
        <v>0</v>
      </c>
      <c r="N11" s="343">
        <f>SUM(I11:I12)</f>
        <v>13</v>
      </c>
      <c r="O11" s="137"/>
      <c r="P11" s="138"/>
    </row>
    <row r="12" spans="2:21" s="2" customFormat="1" ht="63" customHeight="1" thickBot="1">
      <c r="B12" s="348"/>
      <c r="C12" s="163">
        <v>5</v>
      </c>
      <c r="D12" s="164" t="s">
        <v>63</v>
      </c>
      <c r="E12" s="285"/>
      <c r="F12" s="25">
        <f t="shared" si="2"/>
        <v>0</v>
      </c>
      <c r="G12" s="310"/>
      <c r="H12" s="109"/>
      <c r="I12" s="281">
        <v>3</v>
      </c>
      <c r="J12" s="282">
        <f>I12/N11</f>
        <v>0.23076923076923078</v>
      </c>
      <c r="K12" s="283">
        <f t="shared" si="0"/>
        <v>3</v>
      </c>
      <c r="L12" s="284">
        <f t="shared" si="1"/>
        <v>0</v>
      </c>
      <c r="M12" s="336"/>
      <c r="N12" s="345"/>
      <c r="O12" s="137"/>
      <c r="P12" s="138"/>
    </row>
    <row r="13" spans="2:21" s="2" customFormat="1" ht="63" customHeight="1" thickBot="1">
      <c r="B13" s="262" t="s">
        <v>64</v>
      </c>
      <c r="C13" s="182">
        <v>6</v>
      </c>
      <c r="D13" s="179" t="s">
        <v>65</v>
      </c>
      <c r="E13" s="179"/>
      <c r="F13" s="180">
        <f t="shared" si="2"/>
        <v>0</v>
      </c>
      <c r="G13" s="311"/>
      <c r="H13" s="181"/>
      <c r="I13" s="263">
        <v>5</v>
      </c>
      <c r="J13" s="264">
        <f>I13/N13</f>
        <v>1</v>
      </c>
      <c r="K13" s="265">
        <f t="shared" si="0"/>
        <v>5</v>
      </c>
      <c r="L13" s="266">
        <f t="shared" si="1"/>
        <v>0</v>
      </c>
      <c r="M13" s="267">
        <f>L13</f>
        <v>0</v>
      </c>
      <c r="N13" s="268">
        <f>I13</f>
        <v>5</v>
      </c>
      <c r="O13" s="137"/>
      <c r="P13" s="138"/>
    </row>
    <row r="14" spans="2:21" s="186" customFormat="1" ht="31.5" customHeight="1" thickBot="1">
      <c r="B14" s="349" t="s">
        <v>66</v>
      </c>
      <c r="C14" s="350"/>
      <c r="D14" s="350"/>
      <c r="E14" s="350"/>
      <c r="F14" s="286"/>
      <c r="G14" s="287"/>
      <c r="H14" s="287">
        <f t="shared" ref="H14:N14" si="3">SUM(H8:H13)</f>
        <v>0</v>
      </c>
      <c r="I14" s="287">
        <f>SUM(I8:I13)</f>
        <v>30</v>
      </c>
      <c r="J14" s="287"/>
      <c r="K14" s="287">
        <f t="shared" si="3"/>
        <v>30</v>
      </c>
      <c r="L14" s="288">
        <f t="shared" si="3"/>
        <v>0</v>
      </c>
      <c r="M14" s="289">
        <f>SUM(M8:M13)</f>
        <v>0</v>
      </c>
      <c r="N14" s="290">
        <f t="shared" si="3"/>
        <v>30</v>
      </c>
      <c r="O14" s="195">
        <f t="shared" ref="O14" si="4">SUM(O8:O13)</f>
        <v>1</v>
      </c>
      <c r="P14" s="184"/>
      <c r="Q14" s="185"/>
    </row>
    <row r="15" spans="2:21" s="2" customFormat="1" ht="58.5" customHeight="1">
      <c r="B15" s="346" t="s">
        <v>67</v>
      </c>
      <c r="C15" s="162">
        <v>7</v>
      </c>
      <c r="D15" s="291" t="s">
        <v>68</v>
      </c>
      <c r="E15" s="165"/>
      <c r="F15" s="24">
        <f t="shared" ref="F15:F18" si="5">IF(G15="",0,IF(G15=1,40,IF(G15=2,70,IF(G15=3,90,IF(G15=4,100,0)))))</f>
        <v>0</v>
      </c>
      <c r="G15" s="308"/>
      <c r="H15" s="107"/>
      <c r="I15" s="275">
        <v>7</v>
      </c>
      <c r="J15" s="276">
        <f>I15/N15</f>
        <v>0.1</v>
      </c>
      <c r="K15" s="277">
        <f t="shared" ref="K15:K18" si="6">I15/$I$22*100</f>
        <v>10</v>
      </c>
      <c r="L15" s="278">
        <f t="shared" ref="L15:L21" si="7">SUM(F15*I15/100)</f>
        <v>0</v>
      </c>
      <c r="M15" s="335">
        <f>SUM((L15:L21))</f>
        <v>0</v>
      </c>
      <c r="N15" s="343">
        <f>SUM((I15:I21))</f>
        <v>70</v>
      </c>
    </row>
    <row r="16" spans="2:21" s="2" customFormat="1" ht="66" customHeight="1">
      <c r="B16" s="347"/>
      <c r="C16" s="257">
        <v>8</v>
      </c>
      <c r="D16" s="169" t="s">
        <v>69</v>
      </c>
      <c r="E16" s="166"/>
      <c r="F16" s="23">
        <f t="shared" si="5"/>
        <v>0</v>
      </c>
      <c r="G16" s="309"/>
      <c r="H16" s="108"/>
      <c r="I16" s="258">
        <v>20</v>
      </c>
      <c r="J16" s="259">
        <f>I16/N15</f>
        <v>0.2857142857142857</v>
      </c>
      <c r="K16" s="260">
        <f t="shared" si="6"/>
        <v>28.571428571428569</v>
      </c>
      <c r="L16" s="261">
        <f t="shared" si="7"/>
        <v>0</v>
      </c>
      <c r="M16" s="342"/>
      <c r="N16" s="344"/>
    </row>
    <row r="17" spans="2:17" s="2" customFormat="1" ht="86.25">
      <c r="B17" s="347"/>
      <c r="C17" s="257">
        <v>9</v>
      </c>
      <c r="D17" s="270" t="s">
        <v>70</v>
      </c>
      <c r="E17" s="271"/>
      <c r="F17" s="23">
        <f t="shared" si="5"/>
        <v>0</v>
      </c>
      <c r="G17" s="309"/>
      <c r="H17" s="108"/>
      <c r="I17" s="258">
        <v>15</v>
      </c>
      <c r="J17" s="259">
        <f>I17/N15</f>
        <v>0.21428571428571427</v>
      </c>
      <c r="K17" s="260">
        <f t="shared" si="6"/>
        <v>21.428571428571427</v>
      </c>
      <c r="L17" s="261">
        <f t="shared" si="7"/>
        <v>0</v>
      </c>
      <c r="M17" s="342"/>
      <c r="N17" s="344"/>
    </row>
    <row r="18" spans="2:17" s="2" customFormat="1" ht="43.5">
      <c r="B18" s="347"/>
      <c r="C18" s="257">
        <v>10</v>
      </c>
      <c r="D18" s="3" t="s">
        <v>71</v>
      </c>
      <c r="E18" s="167"/>
      <c r="F18" s="23">
        <f t="shared" si="5"/>
        <v>0</v>
      </c>
      <c r="G18" s="309"/>
      <c r="H18" s="108"/>
      <c r="I18" s="258">
        <v>10</v>
      </c>
      <c r="J18" s="259">
        <f>I18/N15</f>
        <v>0.14285714285714285</v>
      </c>
      <c r="K18" s="260">
        <f t="shared" si="6"/>
        <v>14.285714285714285</v>
      </c>
      <c r="L18" s="261">
        <f t="shared" si="7"/>
        <v>0</v>
      </c>
      <c r="M18" s="342"/>
      <c r="N18" s="344"/>
    </row>
    <row r="19" spans="2:17" s="2" customFormat="1" ht="43.5">
      <c r="B19" s="347"/>
      <c r="C19" s="257">
        <v>11</v>
      </c>
      <c r="D19" s="272" t="s">
        <v>72</v>
      </c>
      <c r="E19" s="166"/>
      <c r="F19" s="23">
        <f t="shared" si="2"/>
        <v>0</v>
      </c>
      <c r="G19" s="309"/>
      <c r="H19" s="108"/>
      <c r="I19" s="258">
        <v>4</v>
      </c>
      <c r="J19" s="259">
        <f>I19/N15</f>
        <v>5.7142857142857141E-2</v>
      </c>
      <c r="K19" s="260">
        <f>I19/$I$23*100</f>
        <v>4</v>
      </c>
      <c r="L19" s="261">
        <f t="shared" si="7"/>
        <v>0</v>
      </c>
      <c r="M19" s="342"/>
      <c r="N19" s="344"/>
    </row>
    <row r="20" spans="2:17" s="2" customFormat="1" ht="74.25" customHeight="1">
      <c r="B20" s="347"/>
      <c r="C20" s="257">
        <v>12</v>
      </c>
      <c r="D20" s="272" t="s">
        <v>73</v>
      </c>
      <c r="E20" s="166"/>
      <c r="F20" s="23">
        <f t="shared" si="2"/>
        <v>0</v>
      </c>
      <c r="G20" s="309"/>
      <c r="H20" s="108"/>
      <c r="I20" s="258">
        <v>4</v>
      </c>
      <c r="J20" s="259">
        <f>I20/N15</f>
        <v>5.7142857142857141E-2</v>
      </c>
      <c r="K20" s="260">
        <f>I20/$I$23*100</f>
        <v>4</v>
      </c>
      <c r="L20" s="261">
        <f t="shared" si="7"/>
        <v>0</v>
      </c>
      <c r="M20" s="342"/>
      <c r="N20" s="344"/>
    </row>
    <row r="21" spans="2:17" s="2" customFormat="1" ht="88.5" thickBot="1">
      <c r="B21" s="348"/>
      <c r="C21" s="163">
        <v>13</v>
      </c>
      <c r="D21" s="256" t="s">
        <v>74</v>
      </c>
      <c r="E21" s="168"/>
      <c r="F21" s="25">
        <f t="shared" si="2"/>
        <v>0</v>
      </c>
      <c r="G21" s="310"/>
      <c r="H21" s="109"/>
      <c r="I21" s="281">
        <v>10</v>
      </c>
      <c r="J21" s="282">
        <f>I21/N15</f>
        <v>0.14285714285714285</v>
      </c>
      <c r="K21" s="283">
        <f>I21/$I$23*100</f>
        <v>10</v>
      </c>
      <c r="L21" s="284">
        <f t="shared" si="7"/>
        <v>0</v>
      </c>
      <c r="M21" s="336"/>
      <c r="N21" s="345"/>
      <c r="O21" s="137">
        <f>SUM(J15:J21)</f>
        <v>1</v>
      </c>
      <c r="P21" s="138">
        <f>O21/100*N15</f>
        <v>0.70000000000000007</v>
      </c>
    </row>
    <row r="22" spans="2:17" s="186" customFormat="1" ht="31.5" customHeight="1" thickBot="1">
      <c r="B22" s="351" t="s">
        <v>75</v>
      </c>
      <c r="C22" s="352"/>
      <c r="D22" s="352"/>
      <c r="E22" s="352"/>
      <c r="F22" s="300"/>
      <c r="G22" s="301"/>
      <c r="H22" s="301">
        <f t="shared" ref="H22:N22" si="8">SUM(H15:H21)</f>
        <v>0</v>
      </c>
      <c r="I22" s="302">
        <f t="shared" si="8"/>
        <v>70</v>
      </c>
      <c r="J22" s="294"/>
      <c r="K22" s="298">
        <f t="shared" si="8"/>
        <v>92.285714285714278</v>
      </c>
      <c r="L22" s="292">
        <f t="shared" si="8"/>
        <v>0</v>
      </c>
      <c r="M22" s="293">
        <f t="shared" si="8"/>
        <v>0</v>
      </c>
      <c r="N22" s="294">
        <f t="shared" si="8"/>
        <v>70</v>
      </c>
      <c r="O22" s="196">
        <f t="shared" ref="O22" si="9">SUM(O15:O21)</f>
        <v>1</v>
      </c>
      <c r="P22" s="184"/>
      <c r="Q22" s="185"/>
    </row>
    <row r="23" spans="2:17" s="2" customFormat="1" ht="31.5" customHeight="1" thickBot="1">
      <c r="B23" s="353" t="s">
        <v>76</v>
      </c>
      <c r="C23" s="354"/>
      <c r="D23" s="354"/>
      <c r="E23" s="354"/>
      <c r="F23" s="303"/>
      <c r="G23" s="304"/>
      <c r="H23" s="305"/>
      <c r="I23" s="306">
        <f>I14+I22</f>
        <v>100</v>
      </c>
      <c r="J23" s="307"/>
      <c r="K23" s="299">
        <f>K14+K22</f>
        <v>122.28571428571428</v>
      </c>
      <c r="L23" s="295">
        <f>L14+L22</f>
        <v>0</v>
      </c>
      <c r="M23" s="296">
        <f>M14+M22</f>
        <v>0</v>
      </c>
      <c r="N23" s="297">
        <f>N14+N22</f>
        <v>100</v>
      </c>
      <c r="O23" s="197">
        <f>O13+O22</f>
        <v>1</v>
      </c>
      <c r="Q23" s="137"/>
    </row>
    <row r="24" spans="2:17">
      <c r="G24" s="17"/>
      <c r="H24" s="17"/>
      <c r="J24" s="17"/>
      <c r="K24" s="17"/>
      <c r="L24" s="254"/>
      <c r="M24" s="21"/>
    </row>
    <row r="25" spans="2:17" ht="14.25" customHeight="1">
      <c r="C25" s="14"/>
      <c r="G25" s="17"/>
      <c r="H25" s="17"/>
      <c r="J25" s="17"/>
      <c r="K25" s="17"/>
      <c r="L25" s="254"/>
      <c r="M25" s="18"/>
    </row>
    <row r="26" spans="2:17" ht="6.75" customHeight="1">
      <c r="G26" s="17"/>
      <c r="H26" s="17"/>
      <c r="J26" s="17"/>
      <c r="K26" s="17"/>
      <c r="L26" s="254"/>
      <c r="M26" s="18"/>
    </row>
    <row r="27" spans="2:17" ht="24" customHeight="1">
      <c r="B27" s="7"/>
      <c r="C27" s="337" t="s">
        <v>77</v>
      </c>
      <c r="D27" s="337"/>
      <c r="E27" s="13"/>
      <c r="F27" s="13"/>
      <c r="G27" s="338"/>
      <c r="H27" s="338"/>
      <c r="I27" s="338"/>
      <c r="J27" s="338"/>
      <c r="K27" s="17"/>
      <c r="L27" s="254"/>
      <c r="M27" s="18"/>
    </row>
    <row r="28" spans="2:17" ht="17.25" customHeight="1">
      <c r="B28" s="7"/>
      <c r="C28" s="15">
        <v>1</v>
      </c>
      <c r="D28" s="16" t="s">
        <v>33</v>
      </c>
    </row>
    <row r="29" spans="2:17" ht="17.25" customHeight="1">
      <c r="B29" s="7"/>
      <c r="C29" s="15">
        <v>2</v>
      </c>
      <c r="D29" s="16" t="s">
        <v>35</v>
      </c>
    </row>
    <row r="30" spans="2:17" ht="17.25" customHeight="1">
      <c r="B30" s="7"/>
      <c r="C30" s="15">
        <v>3</v>
      </c>
      <c r="D30" s="16" t="s">
        <v>37</v>
      </c>
      <c r="E30" s="363" t="s">
        <v>78</v>
      </c>
      <c r="F30" s="363"/>
      <c r="G30" s="363"/>
      <c r="H30" s="364"/>
      <c r="I30" s="364"/>
      <c r="J30" s="364"/>
      <c r="K30" s="364"/>
      <c r="L30" s="364"/>
      <c r="M30" s="364"/>
      <c r="N30" s="364"/>
    </row>
    <row r="31" spans="2:17" ht="17.25" customHeight="1">
      <c r="B31" s="7"/>
      <c r="C31" s="15">
        <v>4</v>
      </c>
      <c r="D31" s="16" t="s">
        <v>79</v>
      </c>
      <c r="E31" s="355"/>
      <c r="F31" s="355"/>
      <c r="G31" s="355"/>
      <c r="H31" s="12"/>
      <c r="I31" s="356" t="s">
        <v>25</v>
      </c>
      <c r="J31" s="356"/>
      <c r="K31" s="356"/>
      <c r="L31" s="356"/>
      <c r="M31" s="356"/>
      <c r="N31" s="356"/>
    </row>
    <row r="35" spans="2:4" ht="15.75">
      <c r="B35" s="143" t="s">
        <v>80</v>
      </c>
      <c r="C35" s="141"/>
      <c r="D35" s="142"/>
    </row>
    <row r="36" spans="2:4">
      <c r="B36" s="367"/>
      <c r="C36" s="368"/>
      <c r="D36" s="369"/>
    </row>
    <row r="37" spans="2:4">
      <c r="B37" s="370"/>
      <c r="C37" s="371"/>
      <c r="D37" s="372"/>
    </row>
    <row r="38" spans="2:4">
      <c r="B38" s="370"/>
      <c r="C38" s="371"/>
      <c r="D38" s="372"/>
    </row>
    <row r="39" spans="2:4">
      <c r="B39" s="370"/>
      <c r="C39" s="371"/>
      <c r="D39" s="372"/>
    </row>
    <row r="40" spans="2:4">
      <c r="B40" s="370"/>
      <c r="C40" s="371"/>
      <c r="D40" s="372"/>
    </row>
    <row r="41" spans="2:4">
      <c r="B41" s="370"/>
      <c r="C41" s="371"/>
      <c r="D41" s="372"/>
    </row>
    <row r="42" spans="2:4">
      <c r="B42" s="370"/>
      <c r="C42" s="371"/>
      <c r="D42" s="372"/>
    </row>
    <row r="43" spans="2:4">
      <c r="B43" s="370"/>
      <c r="C43" s="371"/>
      <c r="D43" s="372"/>
    </row>
    <row r="44" spans="2:4" ht="14.25" customHeight="1">
      <c r="B44" s="370"/>
      <c r="C44" s="371"/>
      <c r="D44" s="372"/>
    </row>
    <row r="45" spans="2:4">
      <c r="B45" s="370"/>
      <c r="C45" s="371"/>
      <c r="D45" s="372"/>
    </row>
    <row r="46" spans="2:4">
      <c r="B46" s="370"/>
      <c r="C46" s="371"/>
      <c r="D46" s="372"/>
    </row>
    <row r="47" spans="2:4">
      <c r="B47" s="370"/>
      <c r="C47" s="371"/>
      <c r="D47" s="372"/>
    </row>
    <row r="48" spans="2:4">
      <c r="B48" s="370"/>
      <c r="C48" s="371"/>
      <c r="D48" s="372"/>
    </row>
    <row r="49" spans="2:4">
      <c r="B49" s="370"/>
      <c r="C49" s="371"/>
      <c r="D49" s="372"/>
    </row>
    <row r="50" spans="2:4">
      <c r="B50" s="373"/>
      <c r="C50" s="374"/>
      <c r="D50" s="375"/>
    </row>
  </sheetData>
  <mergeCells count="20">
    <mergeCell ref="B14:E14"/>
    <mergeCell ref="B5:N5"/>
    <mergeCell ref="B8:B10"/>
    <mergeCell ref="M8:M10"/>
    <mergeCell ref="N8:N10"/>
    <mergeCell ref="B11:B12"/>
    <mergeCell ref="M11:M12"/>
    <mergeCell ref="N11:N12"/>
    <mergeCell ref="E31:G31"/>
    <mergeCell ref="I31:N31"/>
    <mergeCell ref="B36:D50"/>
    <mergeCell ref="B15:B21"/>
    <mergeCell ref="M15:M21"/>
    <mergeCell ref="N15:N21"/>
    <mergeCell ref="C27:D27"/>
    <mergeCell ref="G27:J27"/>
    <mergeCell ref="E30:G30"/>
    <mergeCell ref="H30:N30"/>
    <mergeCell ref="B22:E22"/>
    <mergeCell ref="B23:E23"/>
  </mergeCells>
  <pageMargins left="0.47244094488188981" right="0.23622047244094491" top="0.51181102362204722" bottom="0.43307086614173229" header="0.51181102362204722" footer="0.19685039370078741"/>
  <pageSetup paperSize="9" scale="50" orientation="portrait" r:id="rId1"/>
  <headerFooter alignWithMargins="0">
    <oddFooter>&amp;F&amp;RPage &amp;P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9"/>
  <sheetViews>
    <sheetView zoomScale="90" zoomScaleNormal="90" workbookViewId="0">
      <selection activeCell="E31" sqref="E31"/>
    </sheetView>
  </sheetViews>
  <sheetFormatPr defaultRowHeight="12.75"/>
  <cols>
    <col min="1" max="1" width="3.5703125" customWidth="1"/>
    <col min="2" max="2" width="6.85546875" customWidth="1"/>
    <col min="3" max="3" width="28.85546875" customWidth="1"/>
    <col min="4" max="4" width="3.85546875" customWidth="1"/>
    <col min="5" max="5" width="90" customWidth="1"/>
    <col min="6" max="6" width="10" style="201" customWidth="1"/>
    <col min="7" max="7" width="10" customWidth="1"/>
  </cols>
  <sheetData>
    <row r="1" spans="1:6" ht="13.5" thickBot="1"/>
    <row r="2" spans="1:6" ht="15">
      <c r="B2" s="209"/>
      <c r="C2" s="248" t="s">
        <v>82</v>
      </c>
      <c r="D2" s="210"/>
      <c r="E2" s="211"/>
      <c r="F2" s="212"/>
    </row>
    <row r="3" spans="1:6" ht="13.5" thickBot="1">
      <c r="B3" s="127"/>
      <c r="C3" s="7"/>
      <c r="D3" s="7"/>
      <c r="E3" s="7"/>
      <c r="F3" s="213"/>
    </row>
    <row r="4" spans="1:6">
      <c r="B4" s="127"/>
      <c r="C4" s="222" t="s">
        <v>83</v>
      </c>
      <c r="D4" s="210"/>
      <c r="E4" s="211"/>
      <c r="F4" s="212"/>
    </row>
    <row r="5" spans="1:6">
      <c r="B5" s="127"/>
      <c r="C5" s="249"/>
      <c r="D5" s="214"/>
      <c r="E5" s="7"/>
      <c r="F5" s="213"/>
    </row>
    <row r="6" spans="1:6">
      <c r="A6" s="198"/>
      <c r="B6" s="215" t="s">
        <v>84</v>
      </c>
      <c r="C6" s="247" t="s">
        <v>85</v>
      </c>
      <c r="D6" s="216"/>
      <c r="E6" s="7"/>
      <c r="F6" s="213"/>
    </row>
    <row r="7" spans="1:6" ht="8.25" customHeight="1">
      <c r="B7" s="127"/>
      <c r="C7" s="127"/>
      <c r="D7" s="7"/>
      <c r="E7" s="7"/>
      <c r="F7" s="213"/>
    </row>
    <row r="8" spans="1:6" ht="12.75" customHeight="1">
      <c r="A8" s="199"/>
      <c r="B8" s="217" t="s">
        <v>86</v>
      </c>
      <c r="C8" s="376" t="s">
        <v>87</v>
      </c>
      <c r="D8" s="377"/>
      <c r="E8" s="377"/>
      <c r="F8" s="378"/>
    </row>
    <row r="9" spans="1:6" ht="27" customHeight="1">
      <c r="A9" s="199"/>
      <c r="B9" s="217" t="s">
        <v>88</v>
      </c>
      <c r="C9" s="384" t="s">
        <v>89</v>
      </c>
      <c r="D9" s="385"/>
      <c r="E9" s="385"/>
      <c r="F9" s="386"/>
    </row>
    <row r="10" spans="1:6" ht="25.5" customHeight="1">
      <c r="A10" s="199"/>
      <c r="B10" s="217" t="s">
        <v>90</v>
      </c>
      <c r="C10" s="384" t="s">
        <v>91</v>
      </c>
      <c r="D10" s="385"/>
      <c r="E10" s="385"/>
      <c r="F10" s="386"/>
    </row>
    <row r="11" spans="1:6" ht="27.75" customHeight="1">
      <c r="A11" s="199"/>
      <c r="B11" s="217" t="s">
        <v>92</v>
      </c>
      <c r="C11" s="376" t="s">
        <v>93</v>
      </c>
      <c r="D11" s="377"/>
      <c r="E11" s="377"/>
      <c r="F11" s="378"/>
    </row>
    <row r="12" spans="1:6">
      <c r="A12" s="199"/>
      <c r="B12" s="217" t="s">
        <v>94</v>
      </c>
      <c r="C12" s="376" t="s">
        <v>95</v>
      </c>
      <c r="D12" s="377"/>
      <c r="E12" s="377"/>
      <c r="F12" s="378"/>
    </row>
    <row r="13" spans="1:6" ht="12.75" customHeight="1">
      <c r="A13" s="199"/>
      <c r="B13" s="217" t="s">
        <v>96</v>
      </c>
      <c r="C13" s="376" t="s">
        <v>97</v>
      </c>
      <c r="D13" s="377"/>
      <c r="E13" s="377"/>
      <c r="F13" s="378"/>
    </row>
    <row r="14" spans="1:6" ht="13.5" customHeight="1" thickBot="1">
      <c r="A14" s="199"/>
      <c r="B14" s="217" t="s">
        <v>98</v>
      </c>
      <c r="C14" s="381" t="s">
        <v>99</v>
      </c>
      <c r="D14" s="382"/>
      <c r="E14" s="382"/>
      <c r="F14" s="383"/>
    </row>
    <row r="15" spans="1:6">
      <c r="B15" s="127"/>
      <c r="C15" s="7"/>
      <c r="D15" s="7"/>
      <c r="E15" s="7"/>
      <c r="F15" s="213"/>
    </row>
    <row r="16" spans="1:6" ht="13.5" thickBot="1">
      <c r="B16" s="127"/>
      <c r="C16" s="7"/>
      <c r="D16" s="7"/>
      <c r="E16" s="7"/>
      <c r="F16" s="213"/>
    </row>
    <row r="17" spans="2:7" ht="27" customHeight="1" thickBot="1">
      <c r="B17" s="127"/>
      <c r="C17" s="379" t="s">
        <v>100</v>
      </c>
      <c r="D17" s="380"/>
      <c r="E17" s="380"/>
      <c r="F17" s="246" t="s">
        <v>101</v>
      </c>
      <c r="G17" s="200"/>
    </row>
    <row r="18" spans="2:7" ht="13.5" thickBot="1">
      <c r="B18" s="127"/>
      <c r="C18" s="225"/>
      <c r="D18" s="218"/>
      <c r="E18" s="7"/>
      <c r="F18" s="213"/>
    </row>
    <row r="19" spans="2:7">
      <c r="B19" s="127">
        <v>1</v>
      </c>
      <c r="C19" s="236" t="s">
        <v>102</v>
      </c>
      <c r="D19" s="237" t="s">
        <v>103</v>
      </c>
      <c r="E19" s="210" t="s">
        <v>104</v>
      </c>
      <c r="F19" s="212">
        <v>2</v>
      </c>
    </row>
    <row r="20" spans="2:7" ht="26.25" customHeight="1">
      <c r="B20" s="127"/>
      <c r="C20" s="238"/>
      <c r="D20" s="225"/>
      <c r="E20" s="219" t="s">
        <v>105</v>
      </c>
      <c r="F20" s="213"/>
    </row>
    <row r="21" spans="2:7" ht="28.5" customHeight="1">
      <c r="B21" s="127"/>
      <c r="C21" s="238"/>
      <c r="D21" s="232"/>
      <c r="E21" s="231" t="s">
        <v>106</v>
      </c>
      <c r="F21" s="239"/>
    </row>
    <row r="22" spans="2:7">
      <c r="B22" s="127"/>
      <c r="C22" s="238"/>
      <c r="D22" s="229" t="s">
        <v>107</v>
      </c>
      <c r="E22" s="223" t="s">
        <v>108</v>
      </c>
      <c r="F22" s="240">
        <v>5</v>
      </c>
    </row>
    <row r="23" spans="2:7" ht="25.5">
      <c r="B23" s="127"/>
      <c r="C23" s="238"/>
      <c r="D23" s="225"/>
      <c r="E23" s="219" t="s">
        <v>109</v>
      </c>
      <c r="F23" s="213"/>
    </row>
    <row r="24" spans="2:7" ht="30" customHeight="1">
      <c r="B24" s="127"/>
      <c r="C24" s="238"/>
      <c r="D24" s="232"/>
      <c r="E24" s="231" t="s">
        <v>110</v>
      </c>
      <c r="F24" s="239"/>
    </row>
    <row r="25" spans="2:7">
      <c r="B25" s="127"/>
      <c r="C25" s="238"/>
      <c r="D25" s="229" t="s">
        <v>111</v>
      </c>
      <c r="E25" s="223" t="s">
        <v>112</v>
      </c>
      <c r="F25" s="240">
        <v>4</v>
      </c>
    </row>
    <row r="26" spans="2:7" ht="25.5">
      <c r="B26" s="127"/>
      <c r="C26" s="238"/>
      <c r="D26" s="225"/>
      <c r="E26" s="219" t="s">
        <v>113</v>
      </c>
      <c r="F26" s="213"/>
    </row>
    <row r="27" spans="2:7" ht="26.25" thickBot="1">
      <c r="B27" s="127"/>
      <c r="C27" s="241"/>
      <c r="D27" s="242"/>
      <c r="E27" s="243" t="s">
        <v>114</v>
      </c>
      <c r="F27" s="228"/>
    </row>
    <row r="28" spans="2:7" ht="13.5" thickBot="1">
      <c r="B28" s="127"/>
      <c r="C28" s="224"/>
      <c r="D28" s="7"/>
      <c r="E28" s="7"/>
      <c r="F28" s="213"/>
    </row>
    <row r="29" spans="2:7">
      <c r="B29" s="127">
        <v>2</v>
      </c>
      <c r="C29" s="222" t="s">
        <v>115</v>
      </c>
      <c r="D29" s="244" t="s">
        <v>103</v>
      </c>
      <c r="E29" s="245" t="s">
        <v>116</v>
      </c>
      <c r="F29" s="212">
        <v>10</v>
      </c>
    </row>
    <row r="30" spans="2:7" ht="25.5">
      <c r="B30" s="127"/>
      <c r="C30" s="127"/>
      <c r="D30" s="224"/>
      <c r="E30" s="219" t="s">
        <v>117</v>
      </c>
      <c r="F30" s="213"/>
    </row>
    <row r="31" spans="2:7" ht="55.5" customHeight="1">
      <c r="B31" s="127"/>
      <c r="C31" s="127"/>
      <c r="D31" s="224"/>
      <c r="E31" s="219" t="s">
        <v>118</v>
      </c>
      <c r="F31" s="213"/>
    </row>
    <row r="32" spans="2:7" ht="89.25" customHeight="1">
      <c r="B32" s="127"/>
      <c r="C32" s="127"/>
      <c r="D32" s="226"/>
      <c r="E32" s="250" t="s">
        <v>119</v>
      </c>
      <c r="F32" s="239"/>
    </row>
    <row r="33" spans="2:6">
      <c r="B33" s="127"/>
      <c r="C33" s="127"/>
      <c r="D33" s="233" t="s">
        <v>107</v>
      </c>
      <c r="E33" s="230" t="s">
        <v>120</v>
      </c>
      <c r="F33" s="240">
        <v>2</v>
      </c>
    </row>
    <row r="34" spans="2:6" ht="25.5">
      <c r="B34" s="127"/>
      <c r="C34" s="127"/>
      <c r="D34" s="224"/>
      <c r="E34" s="219" t="s">
        <v>121</v>
      </c>
      <c r="F34" s="213"/>
    </row>
    <row r="35" spans="2:6">
      <c r="B35" s="127"/>
      <c r="C35" s="127"/>
      <c r="D35" s="226"/>
      <c r="E35" s="231" t="s">
        <v>122</v>
      </c>
      <c r="F35" s="239"/>
    </row>
    <row r="36" spans="2:6">
      <c r="B36" s="127"/>
      <c r="C36" s="127"/>
      <c r="D36" s="233"/>
      <c r="E36" s="234"/>
      <c r="F36" s="240"/>
    </row>
    <row r="37" spans="2:6">
      <c r="B37" s="127"/>
      <c r="C37" s="127"/>
      <c r="D37" s="224"/>
      <c r="E37" s="7"/>
      <c r="F37" s="213"/>
    </row>
    <row r="38" spans="2:6">
      <c r="B38" s="127"/>
      <c r="C38" s="127"/>
      <c r="D38" s="224"/>
      <c r="E38" s="7"/>
      <c r="F38" s="213"/>
    </row>
    <row r="39" spans="2:6">
      <c r="B39" s="127"/>
      <c r="C39" s="127"/>
      <c r="D39" s="224"/>
      <c r="E39" s="7"/>
      <c r="F39" s="213"/>
    </row>
    <row r="40" spans="2:6">
      <c r="B40" s="127"/>
      <c r="C40" s="127"/>
      <c r="D40" s="224"/>
      <c r="E40" s="7"/>
      <c r="F40" s="213"/>
    </row>
    <row r="41" spans="2:6">
      <c r="B41" s="127"/>
      <c r="C41" s="127"/>
      <c r="D41" s="224"/>
      <c r="E41" s="7"/>
      <c r="F41" s="213"/>
    </row>
    <row r="42" spans="2:6">
      <c r="B42" s="127"/>
      <c r="C42" s="127"/>
      <c r="D42" s="224"/>
      <c r="E42" s="7"/>
      <c r="F42" s="213"/>
    </row>
    <row r="43" spans="2:6">
      <c r="B43" s="127"/>
      <c r="C43" s="127"/>
      <c r="D43" s="224"/>
      <c r="E43" s="7"/>
      <c r="F43" s="213"/>
    </row>
    <row r="44" spans="2:6">
      <c r="B44" s="127"/>
      <c r="C44" s="127"/>
      <c r="D44" s="224"/>
      <c r="E44" s="7"/>
      <c r="F44" s="213"/>
    </row>
    <row r="45" spans="2:6">
      <c r="B45" s="127"/>
      <c r="C45" s="127"/>
      <c r="D45" s="224"/>
      <c r="E45" s="7"/>
      <c r="F45" s="213"/>
    </row>
    <row r="46" spans="2:6">
      <c r="B46" s="127"/>
      <c r="C46" s="127"/>
      <c r="D46" s="224"/>
      <c r="E46" s="7"/>
      <c r="F46" s="213"/>
    </row>
    <row r="47" spans="2:6">
      <c r="B47" s="127"/>
      <c r="C47" s="127"/>
      <c r="D47" s="224"/>
      <c r="E47" s="7"/>
      <c r="F47" s="213"/>
    </row>
    <row r="48" spans="2:6">
      <c r="B48" s="127"/>
      <c r="C48" s="127"/>
      <c r="D48" s="224"/>
      <c r="E48" s="7"/>
      <c r="F48" s="213"/>
    </row>
    <row r="49" spans="2:6">
      <c r="B49" s="127"/>
      <c r="C49" s="127"/>
      <c r="D49" s="224"/>
      <c r="E49" s="7"/>
      <c r="F49" s="213"/>
    </row>
    <row r="50" spans="2:6">
      <c r="B50" s="127"/>
      <c r="C50" s="127"/>
      <c r="D50" s="224"/>
      <c r="E50" s="7"/>
      <c r="F50" s="213"/>
    </row>
    <row r="51" spans="2:6">
      <c r="B51" s="127"/>
      <c r="C51" s="127"/>
      <c r="D51" s="224"/>
      <c r="E51" s="7"/>
      <c r="F51" s="213"/>
    </row>
    <row r="52" spans="2:6">
      <c r="B52" s="127"/>
      <c r="C52" s="127"/>
      <c r="D52" s="224"/>
      <c r="E52" s="7"/>
      <c r="F52" s="213"/>
    </row>
    <row r="53" spans="2:6" ht="13.5" thickBot="1">
      <c r="B53" s="127"/>
      <c r="C53" s="220"/>
      <c r="D53" s="227"/>
      <c r="E53" s="128"/>
      <c r="F53" s="228"/>
    </row>
    <row r="54" spans="2:6" ht="13.5" thickBot="1">
      <c r="B54" s="127"/>
      <c r="C54" s="224"/>
      <c r="D54" s="7"/>
      <c r="E54" s="7"/>
      <c r="F54" s="213"/>
    </row>
    <row r="55" spans="2:6">
      <c r="B55" s="127">
        <v>3</v>
      </c>
      <c r="C55" s="222" t="s">
        <v>123</v>
      </c>
      <c r="D55" s="244" t="s">
        <v>103</v>
      </c>
      <c r="E55" s="210" t="s">
        <v>124</v>
      </c>
      <c r="F55" s="212">
        <v>5</v>
      </c>
    </row>
    <row r="56" spans="2:6" ht="38.25">
      <c r="B56" s="127"/>
      <c r="C56" s="127"/>
      <c r="D56" s="224"/>
      <c r="E56" s="219" t="s">
        <v>125</v>
      </c>
      <c r="F56" s="213"/>
    </row>
    <row r="57" spans="2:6">
      <c r="B57" s="127"/>
      <c r="C57" s="127"/>
      <c r="D57" s="226"/>
      <c r="E57" s="235" t="s">
        <v>126</v>
      </c>
      <c r="F57" s="239"/>
    </row>
    <row r="58" spans="2:6" ht="13.5" thickBot="1">
      <c r="B58" s="127"/>
      <c r="C58" s="220"/>
      <c r="D58" s="128"/>
      <c r="E58" s="128"/>
      <c r="F58" s="221"/>
    </row>
    <row r="59" spans="2:6" ht="19.5" customHeight="1" thickBot="1">
      <c r="B59" s="220"/>
      <c r="C59" s="128"/>
      <c r="D59" s="128"/>
      <c r="E59" s="128"/>
      <c r="F59" s="228"/>
    </row>
  </sheetData>
  <mergeCells count="8">
    <mergeCell ref="C8:F8"/>
    <mergeCell ref="C17:E17"/>
    <mergeCell ref="C14:F14"/>
    <mergeCell ref="C9:F9"/>
    <mergeCell ref="C10:F10"/>
    <mergeCell ref="C11:F11"/>
    <mergeCell ref="C12:F12"/>
    <mergeCell ref="C13:F13"/>
  </mergeCells>
  <pageMargins left="0.7" right="0.7" top="0.75" bottom="0.75" header="0.3" footer="0.3"/>
  <pageSetup paperSize="9" scale="62"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5"/>
  <sheetViews>
    <sheetView topLeftCell="A20" zoomScale="55" zoomScaleNormal="55" workbookViewId="0">
      <selection activeCell="S16" sqref="S16"/>
    </sheetView>
  </sheetViews>
  <sheetFormatPr defaultColWidth="12.42578125" defaultRowHeight="15" outlineLevelRow="1"/>
  <cols>
    <col min="1" max="1" width="48.42578125" style="27" customWidth="1"/>
    <col min="2" max="2" width="12.42578125" style="27" customWidth="1"/>
    <col min="3" max="3" width="13.7109375" style="27" customWidth="1"/>
    <col min="4" max="4" width="20.140625" style="27" customWidth="1"/>
    <col min="5" max="5" width="13.85546875" style="27" customWidth="1"/>
    <col min="6" max="6" width="17.5703125" style="27" customWidth="1"/>
    <col min="7" max="7" width="13.7109375" style="27" customWidth="1"/>
    <col min="8" max="8" width="18.28515625" style="27" customWidth="1"/>
    <col min="9" max="9" width="17.28515625" style="27" customWidth="1"/>
    <col min="10" max="10" width="16.28515625" style="27" customWidth="1"/>
    <col min="11" max="11" width="13.5703125" style="27" customWidth="1"/>
    <col min="12" max="12" width="16.42578125" style="27" customWidth="1"/>
    <col min="13" max="13" width="13.7109375" style="27" customWidth="1"/>
    <col min="14" max="14" width="16.28515625" style="27" customWidth="1"/>
    <col min="15" max="15" width="13.5703125" style="27" customWidth="1"/>
    <col min="16" max="16" width="16.42578125" style="27" customWidth="1"/>
    <col min="17" max="17" width="13.7109375" style="27" customWidth="1"/>
    <col min="18" max="18" width="16.28515625" style="27" customWidth="1"/>
    <col min="19" max="16384" width="12.42578125" style="27"/>
  </cols>
  <sheetData>
    <row r="1" spans="1:18" ht="30.75" customHeight="1">
      <c r="A1" s="26"/>
      <c r="B1" s="26"/>
      <c r="C1" s="26"/>
      <c r="D1" s="26"/>
      <c r="E1" s="26"/>
      <c r="F1" s="26"/>
      <c r="G1" s="26"/>
      <c r="H1" s="26"/>
      <c r="I1" s="26"/>
      <c r="J1" s="26"/>
      <c r="K1" s="26"/>
      <c r="L1" s="26"/>
      <c r="M1" s="26"/>
      <c r="N1" s="26"/>
      <c r="O1" s="26"/>
      <c r="P1" s="26"/>
      <c r="Q1" s="26"/>
      <c r="R1" s="26"/>
    </row>
    <row r="2" spans="1:18" ht="30.75" customHeight="1">
      <c r="A2" s="28"/>
      <c r="B2" s="28"/>
      <c r="C2" s="28"/>
      <c r="D2" s="28"/>
      <c r="E2" s="28"/>
      <c r="F2" s="28"/>
      <c r="G2" s="28"/>
      <c r="H2" s="28"/>
      <c r="I2" s="28"/>
      <c r="J2" s="28"/>
      <c r="K2" s="28"/>
      <c r="L2" s="28"/>
      <c r="M2" s="28"/>
      <c r="N2" s="28"/>
      <c r="O2" s="28"/>
      <c r="P2" s="28"/>
      <c r="Q2" s="28"/>
      <c r="R2" s="28"/>
    </row>
    <row r="3" spans="1:18" ht="15.75" customHeight="1">
      <c r="A3" s="28"/>
      <c r="B3" s="28"/>
      <c r="C3" s="28"/>
      <c r="D3" s="28"/>
      <c r="E3" s="28"/>
      <c r="F3" s="28"/>
      <c r="G3" s="28"/>
      <c r="H3" s="28"/>
      <c r="I3" s="28"/>
      <c r="J3" s="28"/>
      <c r="K3" s="28"/>
      <c r="L3" s="28"/>
      <c r="M3" s="28"/>
      <c r="N3" s="28"/>
      <c r="O3" s="28"/>
      <c r="P3" s="28"/>
      <c r="Q3" s="28"/>
      <c r="R3" s="28"/>
    </row>
    <row r="4" spans="1:18" ht="39" customHeight="1">
      <c r="A4" s="29"/>
      <c r="B4" s="30"/>
      <c r="C4" s="30" t="s">
        <v>127</v>
      </c>
      <c r="D4" s="30"/>
      <c r="E4" s="30"/>
      <c r="F4" s="30"/>
      <c r="G4" s="30"/>
      <c r="H4" s="30"/>
      <c r="I4" s="30"/>
      <c r="J4" s="30"/>
      <c r="K4" s="30"/>
      <c r="L4" s="30"/>
      <c r="M4" s="30"/>
      <c r="N4" s="30"/>
      <c r="O4" s="30"/>
      <c r="P4" s="30"/>
      <c r="Q4" s="30"/>
      <c r="R4" s="30"/>
    </row>
    <row r="5" spans="1:18" ht="27.95" customHeight="1">
      <c r="A5" s="31"/>
      <c r="B5" s="31"/>
      <c r="C5" s="31"/>
      <c r="D5" s="31"/>
      <c r="E5" s="31"/>
      <c r="F5" s="32"/>
      <c r="G5" s="32"/>
      <c r="H5" s="32"/>
      <c r="I5" s="33"/>
      <c r="J5" s="32"/>
      <c r="O5" s="34" t="s">
        <v>20</v>
      </c>
      <c r="P5" s="34"/>
      <c r="Q5" s="35"/>
      <c r="R5" s="140"/>
    </row>
    <row r="6" spans="1:18" ht="9.75" customHeight="1">
      <c r="A6" s="28"/>
      <c r="B6" s="36"/>
      <c r="C6" s="28"/>
      <c r="D6" s="28"/>
      <c r="E6" s="28"/>
      <c r="F6" s="28"/>
      <c r="G6" s="28"/>
      <c r="H6" s="28"/>
      <c r="I6" s="28"/>
      <c r="J6" s="28"/>
    </row>
    <row r="7" spans="1:18" ht="18.95" customHeight="1">
      <c r="A7" s="34" t="s">
        <v>128</v>
      </c>
      <c r="B7" s="39"/>
      <c r="C7" s="40"/>
      <c r="D7" s="35"/>
      <c r="E7" s="35"/>
      <c r="F7" s="35"/>
      <c r="G7" s="35"/>
      <c r="H7" s="35"/>
      <c r="I7" s="35"/>
      <c r="J7" s="35"/>
      <c r="K7" s="34"/>
      <c r="L7" s="34"/>
      <c r="M7" s="28"/>
      <c r="N7" s="35"/>
      <c r="O7" s="34" t="s">
        <v>129</v>
      </c>
      <c r="P7" s="34"/>
      <c r="Q7" s="400"/>
      <c r="R7" s="401"/>
    </row>
    <row r="8" spans="1:18" ht="9.9499999999999993" customHeight="1">
      <c r="A8" s="41"/>
      <c r="B8" s="42"/>
      <c r="C8" s="28"/>
      <c r="D8" s="43"/>
      <c r="E8" s="28"/>
      <c r="F8" s="28"/>
      <c r="G8" s="28"/>
      <c r="H8" s="28"/>
      <c r="I8" s="28"/>
      <c r="J8" s="43"/>
      <c r="K8" s="35"/>
      <c r="L8" s="35"/>
      <c r="M8" s="35"/>
      <c r="N8" s="35"/>
      <c r="O8" s="38"/>
      <c r="P8" s="38"/>
      <c r="Q8" s="38"/>
      <c r="R8" s="38"/>
    </row>
    <row r="9" spans="1:18" ht="18.95" customHeight="1">
      <c r="A9" s="28" t="s">
        <v>130</v>
      </c>
      <c r="B9" s="44"/>
      <c r="C9" s="40"/>
      <c r="D9" s="28"/>
      <c r="E9" s="28"/>
      <c r="F9" s="28"/>
      <c r="G9" s="28"/>
      <c r="H9" s="28"/>
      <c r="I9" s="28"/>
      <c r="J9" s="35"/>
      <c r="K9" s="34"/>
      <c r="L9" s="35"/>
      <c r="M9" s="28"/>
      <c r="N9" s="35"/>
      <c r="O9" s="34" t="s">
        <v>131</v>
      </c>
      <c r="P9" s="35"/>
      <c r="Q9" s="400"/>
      <c r="R9" s="402"/>
    </row>
    <row r="10" spans="1:18" ht="39" customHeight="1" outlineLevel="1">
      <c r="A10" s="37"/>
      <c r="B10" s="37"/>
      <c r="C10" s="28"/>
      <c r="D10" s="28"/>
      <c r="E10" s="28"/>
      <c r="F10" s="28"/>
      <c r="G10" s="28"/>
      <c r="H10" s="28"/>
      <c r="I10" s="28"/>
      <c r="J10" s="28"/>
      <c r="K10" s="28"/>
      <c r="L10" s="28"/>
      <c r="M10" s="28"/>
      <c r="N10" s="28"/>
      <c r="O10" s="37"/>
      <c r="P10" s="37"/>
      <c r="Q10" s="37"/>
      <c r="R10" s="37"/>
    </row>
    <row r="11" spans="1:18" ht="24" customHeight="1" outlineLevel="1">
      <c r="A11" s="45" t="s">
        <v>132</v>
      </c>
      <c r="B11" s="46"/>
      <c r="C11" s="403"/>
      <c r="D11" s="404"/>
      <c r="E11" s="404"/>
      <c r="F11" s="405"/>
      <c r="G11" s="403"/>
      <c r="H11" s="404"/>
      <c r="I11" s="404"/>
      <c r="J11" s="405"/>
      <c r="K11" s="403"/>
      <c r="L11" s="404"/>
      <c r="M11" s="404"/>
      <c r="N11" s="405"/>
      <c r="O11" s="403"/>
      <c r="P11" s="404"/>
      <c r="Q11" s="404"/>
      <c r="R11" s="405"/>
    </row>
    <row r="12" spans="1:18" ht="20.100000000000001" customHeight="1" outlineLevel="1">
      <c r="A12" s="47" t="s">
        <v>133</v>
      </c>
      <c r="B12" s="48"/>
      <c r="C12" s="49"/>
      <c r="D12" s="37"/>
      <c r="E12" s="37"/>
      <c r="F12" s="37"/>
      <c r="G12" s="49"/>
      <c r="H12" s="37"/>
      <c r="I12" s="37"/>
      <c r="J12" s="37"/>
      <c r="K12" s="49"/>
      <c r="L12" s="37"/>
      <c r="M12" s="37"/>
      <c r="N12" s="37"/>
      <c r="O12" s="49"/>
      <c r="P12" s="37"/>
      <c r="Q12" s="37"/>
      <c r="R12" s="37"/>
    </row>
    <row r="13" spans="1:18" ht="18" customHeight="1" outlineLevel="1">
      <c r="A13" s="50" t="s">
        <v>134</v>
      </c>
      <c r="B13" s="51"/>
      <c r="C13" s="145" t="s">
        <v>135</v>
      </c>
      <c r="D13" s="146"/>
      <c r="E13" s="52"/>
      <c r="F13" s="52"/>
      <c r="G13" s="145" t="s">
        <v>135</v>
      </c>
      <c r="H13" s="146"/>
      <c r="I13" s="52"/>
      <c r="J13" s="52"/>
      <c r="K13" s="145" t="s">
        <v>135</v>
      </c>
      <c r="L13" s="146"/>
      <c r="M13" s="52"/>
      <c r="N13" s="52"/>
      <c r="O13" s="145" t="s">
        <v>135</v>
      </c>
      <c r="P13" s="146"/>
      <c r="Q13" s="52"/>
      <c r="R13" s="52"/>
    </row>
    <row r="14" spans="1:18" ht="18.75" customHeight="1" outlineLevel="1" thickBot="1">
      <c r="A14" s="50" t="s">
        <v>136</v>
      </c>
      <c r="B14" s="53"/>
      <c r="C14" s="147">
        <v>1.5</v>
      </c>
      <c r="D14" s="148"/>
      <c r="E14" s="52"/>
      <c r="F14" s="52"/>
      <c r="G14" s="147">
        <v>1.5</v>
      </c>
      <c r="H14" s="149"/>
      <c r="I14" s="52"/>
      <c r="J14" s="52"/>
      <c r="K14" s="147">
        <v>1.5</v>
      </c>
      <c r="L14" s="149"/>
      <c r="M14" s="52"/>
      <c r="N14" s="52"/>
      <c r="O14" s="147">
        <v>1.5</v>
      </c>
      <c r="P14" s="149"/>
      <c r="Q14" s="52"/>
      <c r="R14" s="52"/>
    </row>
    <row r="15" spans="1:18" ht="34.5" customHeight="1" outlineLevel="1">
      <c r="A15" s="54" t="s">
        <v>137</v>
      </c>
      <c r="B15" s="55" t="s">
        <v>138</v>
      </c>
      <c r="C15" s="150" t="s">
        <v>139</v>
      </c>
      <c r="D15" s="151" t="s">
        <v>140</v>
      </c>
      <c r="E15" s="56" t="s">
        <v>141</v>
      </c>
      <c r="F15" s="57" t="s">
        <v>142</v>
      </c>
      <c r="G15" s="150" t="s">
        <v>143</v>
      </c>
      <c r="H15" s="55" t="s">
        <v>140</v>
      </c>
      <c r="I15" s="58" t="s">
        <v>141</v>
      </c>
      <c r="J15" s="57" t="s">
        <v>142</v>
      </c>
      <c r="K15" s="150" t="s">
        <v>143</v>
      </c>
      <c r="L15" s="55" t="s">
        <v>140</v>
      </c>
      <c r="M15" s="58" t="s">
        <v>141</v>
      </c>
      <c r="N15" s="57" t="s">
        <v>142</v>
      </c>
      <c r="O15" s="150" t="s">
        <v>143</v>
      </c>
      <c r="P15" s="55" t="s">
        <v>140</v>
      </c>
      <c r="Q15" s="58" t="s">
        <v>141</v>
      </c>
      <c r="R15" s="57" t="s">
        <v>142</v>
      </c>
    </row>
    <row r="16" spans="1:18" s="64" customFormat="1" ht="20.100000000000001" customHeight="1">
      <c r="A16" s="59"/>
      <c r="B16" s="60"/>
      <c r="C16" s="152"/>
      <c r="D16" s="63">
        <f>$B$16*C16</f>
        <v>0</v>
      </c>
      <c r="E16" s="61">
        <f t="shared" ref="E16:E22" si="0">$C$14*C16</f>
        <v>0</v>
      </c>
      <c r="F16" s="62">
        <f>$B$16*E16</f>
        <v>0</v>
      </c>
      <c r="G16" s="152"/>
      <c r="H16" s="63">
        <f>$B$16*G16</f>
        <v>0</v>
      </c>
      <c r="I16" s="61">
        <f>$G$14*G16</f>
        <v>0</v>
      </c>
      <c r="J16" s="62">
        <f>$B$16*I16</f>
        <v>0</v>
      </c>
      <c r="K16" s="152"/>
      <c r="L16" s="63">
        <f>$B$16*K16</f>
        <v>0</v>
      </c>
      <c r="M16" s="61">
        <f>$G$14*K16</f>
        <v>0</v>
      </c>
      <c r="N16" s="62">
        <f>$B$16*M16</f>
        <v>0</v>
      </c>
      <c r="O16" s="152">
        <v>4</v>
      </c>
      <c r="P16" s="63">
        <f>$B$16*O16</f>
        <v>0</v>
      </c>
      <c r="Q16" s="61">
        <f>O16*O14</f>
        <v>6</v>
      </c>
      <c r="R16" s="62">
        <f>$B$16*Q16</f>
        <v>0</v>
      </c>
    </row>
    <row r="17" spans="1:18" s="64" customFormat="1" ht="20.100000000000001" customHeight="1">
      <c r="A17" s="59"/>
      <c r="B17" s="60"/>
      <c r="C17" s="152"/>
      <c r="D17" s="63">
        <f>$B$17*C17</f>
        <v>0</v>
      </c>
      <c r="E17" s="61">
        <f t="shared" si="0"/>
        <v>0</v>
      </c>
      <c r="F17" s="62">
        <f>$B$17*E17</f>
        <v>0</v>
      </c>
      <c r="G17" s="152"/>
      <c r="H17" s="63">
        <f>$B$17*G17</f>
        <v>0</v>
      </c>
      <c r="I17" s="61">
        <f t="shared" ref="I17:I22" si="1">$G$14*G17</f>
        <v>0</v>
      </c>
      <c r="J17" s="62">
        <f>$B$17*I17</f>
        <v>0</v>
      </c>
      <c r="K17" s="152"/>
      <c r="L17" s="63">
        <f>$B$17*K17</f>
        <v>0</v>
      </c>
      <c r="M17" s="61">
        <v>0</v>
      </c>
      <c r="N17" s="62">
        <f>$B$17*M17</f>
        <v>0</v>
      </c>
      <c r="O17" s="152"/>
      <c r="P17" s="63">
        <f>$B$17*O17</f>
        <v>0</v>
      </c>
      <c r="Q17" s="61">
        <v>0</v>
      </c>
      <c r="R17" s="62">
        <f>$B$17*Q17</f>
        <v>0</v>
      </c>
    </row>
    <row r="18" spans="1:18" s="64" customFormat="1" ht="20.100000000000001" customHeight="1">
      <c r="A18" s="59"/>
      <c r="B18" s="60"/>
      <c r="C18" s="152"/>
      <c r="D18" s="63">
        <f>$B$18*C18</f>
        <v>0</v>
      </c>
      <c r="E18" s="61">
        <f t="shared" si="0"/>
        <v>0</v>
      </c>
      <c r="F18" s="62">
        <f>$B$18*E18</f>
        <v>0</v>
      </c>
      <c r="G18" s="152"/>
      <c r="H18" s="63">
        <f>$B$18*G18</f>
        <v>0</v>
      </c>
      <c r="I18" s="61">
        <f t="shared" si="1"/>
        <v>0</v>
      </c>
      <c r="J18" s="62">
        <f>$B$18*I18</f>
        <v>0</v>
      </c>
      <c r="K18" s="152"/>
      <c r="L18" s="63">
        <f>$B$18*K18</f>
        <v>0</v>
      </c>
      <c r="M18" s="61">
        <v>0</v>
      </c>
      <c r="N18" s="62">
        <f>$B$18*M18</f>
        <v>0</v>
      </c>
      <c r="O18" s="152"/>
      <c r="P18" s="63">
        <f>$B$18*O18</f>
        <v>0</v>
      </c>
      <c r="Q18" s="61">
        <v>0</v>
      </c>
      <c r="R18" s="62">
        <f>$B$18*Q18</f>
        <v>0</v>
      </c>
    </row>
    <row r="19" spans="1:18" s="64" customFormat="1" ht="20.100000000000001" customHeight="1">
      <c r="A19" s="59"/>
      <c r="B19" s="60"/>
      <c r="C19" s="152"/>
      <c r="D19" s="63">
        <f>$B$19*C19</f>
        <v>0</v>
      </c>
      <c r="E19" s="61">
        <f t="shared" si="0"/>
        <v>0</v>
      </c>
      <c r="F19" s="62">
        <f>$B$19*E19</f>
        <v>0</v>
      </c>
      <c r="G19" s="152"/>
      <c r="H19" s="63">
        <f>$B$19*G19</f>
        <v>0</v>
      </c>
      <c r="I19" s="61">
        <f t="shared" si="1"/>
        <v>0</v>
      </c>
      <c r="J19" s="62">
        <f>$B$19*I19</f>
        <v>0</v>
      </c>
      <c r="K19" s="152"/>
      <c r="L19" s="63">
        <f>$B$19*K19</f>
        <v>0</v>
      </c>
      <c r="M19" s="61">
        <v>0</v>
      </c>
      <c r="N19" s="62">
        <f>$B$19*M19</f>
        <v>0</v>
      </c>
      <c r="O19" s="152"/>
      <c r="P19" s="63">
        <f>$B$19*O19</f>
        <v>0</v>
      </c>
      <c r="Q19" s="61">
        <v>0</v>
      </c>
      <c r="R19" s="62">
        <f>$B$19*Q19</f>
        <v>0</v>
      </c>
    </row>
    <row r="20" spans="1:18" s="64" customFormat="1" ht="20.100000000000001" customHeight="1">
      <c r="A20" s="59"/>
      <c r="B20" s="60"/>
      <c r="C20" s="152"/>
      <c r="D20" s="63">
        <f>$B$20*C20</f>
        <v>0</v>
      </c>
      <c r="E20" s="61">
        <f t="shared" si="0"/>
        <v>0</v>
      </c>
      <c r="F20" s="62">
        <f>$B$20*E20</f>
        <v>0</v>
      </c>
      <c r="G20" s="152"/>
      <c r="H20" s="63">
        <f>$B$19*G20</f>
        <v>0</v>
      </c>
      <c r="I20" s="61">
        <f t="shared" si="1"/>
        <v>0</v>
      </c>
      <c r="J20" s="62">
        <f>$B$20*I20</f>
        <v>0</v>
      </c>
      <c r="K20" s="152"/>
      <c r="L20" s="63">
        <f>$B$20*K20</f>
        <v>0</v>
      </c>
      <c r="M20" s="61">
        <v>0</v>
      </c>
      <c r="N20" s="62">
        <f>$B$20*M20</f>
        <v>0</v>
      </c>
      <c r="O20" s="152"/>
      <c r="P20" s="63">
        <f>$B$20*O20</f>
        <v>0</v>
      </c>
      <c r="Q20" s="61">
        <v>0</v>
      </c>
      <c r="R20" s="62">
        <f>$B$20*Q20</f>
        <v>0</v>
      </c>
    </row>
    <row r="21" spans="1:18" s="64" customFormat="1" ht="20.100000000000001" customHeight="1">
      <c r="A21" s="59"/>
      <c r="B21" s="60"/>
      <c r="C21" s="152"/>
      <c r="D21" s="63">
        <f>$B$21*C21</f>
        <v>0</v>
      </c>
      <c r="E21" s="61">
        <f t="shared" si="0"/>
        <v>0</v>
      </c>
      <c r="F21" s="62">
        <f>$B$21*E21</f>
        <v>0</v>
      </c>
      <c r="G21" s="152"/>
      <c r="H21" s="63">
        <f>$B$21*G21</f>
        <v>0</v>
      </c>
      <c r="I21" s="61">
        <f t="shared" si="1"/>
        <v>0</v>
      </c>
      <c r="J21" s="62">
        <f>$B$21*I21</f>
        <v>0</v>
      </c>
      <c r="K21" s="152"/>
      <c r="L21" s="63">
        <f>$B$21*K21</f>
        <v>0</v>
      </c>
      <c r="M21" s="61">
        <v>0</v>
      </c>
      <c r="N21" s="62">
        <f>$B$21*M21</f>
        <v>0</v>
      </c>
      <c r="O21" s="152"/>
      <c r="P21" s="63">
        <f>$B$21*O21</f>
        <v>0</v>
      </c>
      <c r="Q21" s="61">
        <v>0</v>
      </c>
      <c r="R21" s="62">
        <f>$B$21*Q21</f>
        <v>0</v>
      </c>
    </row>
    <row r="22" spans="1:18" s="64" customFormat="1" ht="20.100000000000001" customHeight="1" thickBot="1">
      <c r="A22" s="59"/>
      <c r="B22" s="60"/>
      <c r="C22" s="152"/>
      <c r="D22" s="63">
        <f>$B$22*C22</f>
        <v>0</v>
      </c>
      <c r="E22" s="61">
        <f t="shared" si="0"/>
        <v>0</v>
      </c>
      <c r="F22" s="62">
        <f>$B$22*E22</f>
        <v>0</v>
      </c>
      <c r="G22" s="152"/>
      <c r="H22" s="63">
        <f>$B$22*G22</f>
        <v>0</v>
      </c>
      <c r="I22" s="61">
        <f t="shared" si="1"/>
        <v>0</v>
      </c>
      <c r="J22" s="62">
        <f>$B$22*I22</f>
        <v>0</v>
      </c>
      <c r="K22" s="152"/>
      <c r="L22" s="63">
        <f>$B$22*K22</f>
        <v>0</v>
      </c>
      <c r="M22" s="61">
        <v>0</v>
      </c>
      <c r="N22" s="62">
        <f>$B$22*M22</f>
        <v>0</v>
      </c>
      <c r="O22" s="152"/>
      <c r="P22" s="63">
        <f>$B$22*O22</f>
        <v>0</v>
      </c>
      <c r="Q22" s="61">
        <v>0</v>
      </c>
      <c r="R22" s="62">
        <f>$B$22*Q22</f>
        <v>0</v>
      </c>
    </row>
    <row r="23" spans="1:18" ht="4.5" customHeight="1" thickBot="1">
      <c r="A23" s="65"/>
      <c r="B23" s="66"/>
      <c r="C23" s="67"/>
      <c r="D23" s="68"/>
      <c r="E23" s="68"/>
      <c r="F23" s="68"/>
      <c r="G23" s="67"/>
      <c r="H23" s="68"/>
      <c r="I23" s="68"/>
      <c r="J23" s="68"/>
      <c r="K23" s="67"/>
      <c r="L23" s="68"/>
      <c r="M23" s="68"/>
      <c r="N23" s="68"/>
      <c r="O23" s="67"/>
      <c r="P23" s="68"/>
      <c r="Q23" s="68"/>
      <c r="R23" s="68"/>
    </row>
    <row r="24" spans="1:18" ht="23.1" customHeight="1" thickTop="1" thickBot="1">
      <c r="A24" s="69"/>
      <c r="B24" s="66"/>
      <c r="C24" s="153"/>
      <c r="D24" s="154">
        <f>SUM(D16:D22)</f>
        <v>0</v>
      </c>
      <c r="E24" s="70"/>
      <c r="F24" s="154">
        <f>SUM(F16:F22)</f>
        <v>0</v>
      </c>
      <c r="G24" s="153"/>
      <c r="H24" s="154">
        <f>SUM(H16:H22)</f>
        <v>0</v>
      </c>
      <c r="I24" s="70"/>
      <c r="J24" s="154">
        <f>SUM(J16:J22)</f>
        <v>0</v>
      </c>
      <c r="K24" s="153"/>
      <c r="L24" s="154">
        <f>SUM(L16:L22)</f>
        <v>0</v>
      </c>
      <c r="M24" s="70"/>
      <c r="N24" s="154">
        <f>SUM(N16:N22)</f>
        <v>0</v>
      </c>
      <c r="O24" s="153"/>
      <c r="P24" s="154">
        <f>SUM(P16:P22)</f>
        <v>0</v>
      </c>
      <c r="Q24" s="70"/>
      <c r="R24" s="154">
        <f>SUM(R16:R22)</f>
        <v>0</v>
      </c>
    </row>
    <row r="25" spans="1:18" ht="6" customHeight="1" thickTop="1">
      <c r="A25" s="69"/>
      <c r="B25" s="66"/>
      <c r="C25" s="153"/>
      <c r="D25" s="71"/>
      <c r="E25" s="72"/>
      <c r="F25" s="73"/>
      <c r="G25" s="153"/>
      <c r="H25" s="71"/>
      <c r="I25" s="72"/>
      <c r="J25" s="73"/>
      <c r="K25" s="153"/>
      <c r="L25" s="71"/>
      <c r="M25" s="72"/>
      <c r="N25" s="73"/>
      <c r="O25" s="153"/>
      <c r="P25" s="71"/>
      <c r="Q25" s="72"/>
      <c r="R25" s="73"/>
    </row>
    <row r="26" spans="1:18" ht="8.25" customHeight="1" thickBot="1">
      <c r="A26" s="74"/>
      <c r="B26" s="75"/>
      <c r="C26" s="76"/>
      <c r="D26" s="77"/>
      <c r="E26" s="77"/>
      <c r="F26" s="77"/>
      <c r="G26" s="76"/>
      <c r="H26" s="77"/>
      <c r="I26" s="77"/>
      <c r="J26" s="77"/>
      <c r="K26" s="76"/>
      <c r="L26" s="77"/>
      <c r="M26" s="77"/>
      <c r="N26" s="77"/>
      <c r="O26" s="76"/>
      <c r="P26" s="77"/>
      <c r="Q26" s="77"/>
      <c r="R26" s="77"/>
    </row>
    <row r="27" spans="1:18" ht="29.1" customHeight="1" thickBot="1">
      <c r="A27" s="78" t="s">
        <v>144</v>
      </c>
      <c r="B27" s="79"/>
      <c r="C27" s="80" t="str">
        <f>C13</f>
        <v>USD</v>
      </c>
      <c r="D27" s="155">
        <f>D24</f>
        <v>0</v>
      </c>
      <c r="E27" s="80" t="s">
        <v>145</v>
      </c>
      <c r="F27" s="156" t="str">
        <f>IF(SUM(F24)=0,"NA",SUM(F24))</f>
        <v>NA</v>
      </c>
      <c r="G27" s="80" t="str">
        <f>G13</f>
        <v>USD</v>
      </c>
      <c r="H27" s="155">
        <f>H24</f>
        <v>0</v>
      </c>
      <c r="I27" s="80" t="s">
        <v>145</v>
      </c>
      <c r="J27" s="156" t="str">
        <f>IF(SUM(J24)=0,"NA",SUM(J24))</f>
        <v>NA</v>
      </c>
      <c r="K27" s="80" t="str">
        <f>K13</f>
        <v>USD</v>
      </c>
      <c r="L27" s="155">
        <f>L24</f>
        <v>0</v>
      </c>
      <c r="M27" s="80" t="s">
        <v>145</v>
      </c>
      <c r="N27" s="156" t="str">
        <f>IF(SUM(N24)=0,"NA",SUM(N24))</f>
        <v>NA</v>
      </c>
      <c r="O27" s="80" t="str">
        <f>O13</f>
        <v>USD</v>
      </c>
      <c r="P27" s="155">
        <f>P24</f>
        <v>0</v>
      </c>
      <c r="Q27" s="80" t="s">
        <v>145</v>
      </c>
      <c r="R27" s="156" t="str">
        <f>IF(SUM(R24)=0,"NA",SUM(R24))</f>
        <v>NA</v>
      </c>
    </row>
    <row r="28" spans="1:18" ht="6" customHeight="1" thickBot="1">
      <c r="A28" s="81"/>
      <c r="B28" s="82"/>
      <c r="C28" s="157"/>
      <c r="D28" s="84"/>
      <c r="E28" s="83"/>
      <c r="F28" s="84"/>
      <c r="G28" s="157"/>
      <c r="H28" s="84"/>
      <c r="I28" s="83"/>
      <c r="J28" s="84"/>
      <c r="K28" s="157"/>
      <c r="L28" s="84"/>
      <c r="M28" s="83"/>
      <c r="N28" s="84"/>
      <c r="O28" s="157"/>
      <c r="P28" s="84"/>
      <c r="Q28" s="83"/>
      <c r="R28" s="84"/>
    </row>
    <row r="29" spans="1:18" ht="28.5" customHeight="1" thickTop="1" thickBot="1">
      <c r="A29" s="85" t="s">
        <v>146</v>
      </c>
      <c r="B29" s="82"/>
      <c r="C29" s="158"/>
      <c r="D29" s="84"/>
      <c r="E29" s="86" t="s">
        <v>147</v>
      </c>
      <c r="F29" s="159">
        <f>MIN($F$27,$J$27,$N$27,$R$27)</f>
        <v>0</v>
      </c>
      <c r="G29" s="158"/>
      <c r="H29" s="84"/>
      <c r="I29" s="86" t="s">
        <v>147</v>
      </c>
      <c r="J29" s="159">
        <f xml:space="preserve"> MIN($F$27,$J$27,$N$27)</f>
        <v>0</v>
      </c>
      <c r="K29" s="158"/>
      <c r="L29" s="84"/>
      <c r="M29" s="86" t="s">
        <v>147</v>
      </c>
      <c r="N29" s="159">
        <f xml:space="preserve"> MIN($F$27,$J$27,$N$27)</f>
        <v>0</v>
      </c>
      <c r="O29" s="158"/>
      <c r="P29" s="84"/>
      <c r="Q29" s="86" t="s">
        <v>147</v>
      </c>
      <c r="R29" s="159">
        <f xml:space="preserve"> MIN($F$27,$J$27,$N$27)</f>
        <v>0</v>
      </c>
    </row>
    <row r="30" spans="1:18" ht="26.25" customHeight="1" thickBot="1">
      <c r="A30" s="85" t="s">
        <v>148</v>
      </c>
      <c r="B30" s="82"/>
      <c r="C30" s="158"/>
      <c r="D30" s="84"/>
      <c r="E30" s="87" t="s">
        <v>149</v>
      </c>
      <c r="F30" s="160" t="e">
        <f>IF(F27=F29,30,(F29/F27)*30)</f>
        <v>#VALUE!</v>
      </c>
      <c r="G30" s="158"/>
      <c r="H30" s="84"/>
      <c r="I30" s="87" t="s">
        <v>149</v>
      </c>
      <c r="J30" s="160" t="e">
        <f>IF(J27=J29,30,(J29/J27)*30)</f>
        <v>#VALUE!</v>
      </c>
      <c r="K30" s="158"/>
      <c r="L30" s="84"/>
      <c r="M30" s="87" t="s">
        <v>149</v>
      </c>
      <c r="N30" s="160" t="e">
        <f>IF(N27=N29,30,(N29/N27)*30)</f>
        <v>#VALUE!</v>
      </c>
      <c r="O30" s="158"/>
      <c r="P30" s="84"/>
      <c r="Q30" s="87" t="s">
        <v>149</v>
      </c>
      <c r="R30" s="160" t="e">
        <f>IF(R27=R29,30,(R29/R27)*30)</f>
        <v>#VALUE!</v>
      </c>
    </row>
    <row r="31" spans="1:18" ht="15.95" customHeight="1">
      <c r="A31" s="88"/>
      <c r="B31" s="88"/>
      <c r="C31" s="88"/>
      <c r="D31" s="88"/>
      <c r="E31" s="88"/>
      <c r="F31" s="28"/>
      <c r="G31" s="88"/>
      <c r="H31" s="88"/>
      <c r="I31" s="88"/>
      <c r="J31" s="28"/>
      <c r="K31" s="88"/>
      <c r="L31" s="88"/>
      <c r="M31" s="88"/>
      <c r="N31" s="114"/>
      <c r="O31" s="88"/>
      <c r="P31" s="88"/>
      <c r="Q31" s="88"/>
      <c r="R31" s="114"/>
    </row>
    <row r="32" spans="1:18" ht="60" customHeight="1">
      <c r="A32" s="89" t="s">
        <v>150</v>
      </c>
      <c r="B32" s="37"/>
      <c r="C32" s="395"/>
      <c r="D32" s="393"/>
      <c r="E32" s="393"/>
      <c r="F32" s="394"/>
      <c r="G32" s="389"/>
      <c r="H32" s="390"/>
      <c r="I32" s="390"/>
      <c r="J32" s="391"/>
      <c r="K32" s="389"/>
      <c r="L32" s="390"/>
      <c r="M32" s="390"/>
      <c r="N32" s="391"/>
      <c r="O32" s="389"/>
      <c r="P32" s="390"/>
      <c r="Q32" s="390"/>
      <c r="R32" s="391"/>
    </row>
    <row r="33" spans="1:18" ht="30" customHeight="1">
      <c r="A33" s="89" t="s">
        <v>151</v>
      </c>
      <c r="B33" s="37"/>
      <c r="C33" s="392"/>
      <c r="D33" s="393"/>
      <c r="E33" s="393"/>
      <c r="F33" s="394"/>
      <c r="G33" s="392"/>
      <c r="H33" s="393"/>
      <c r="I33" s="393"/>
      <c r="J33" s="394"/>
      <c r="K33" s="392"/>
      <c r="L33" s="393"/>
      <c r="M33" s="393"/>
      <c r="N33" s="394"/>
      <c r="O33" s="392"/>
      <c r="P33" s="393"/>
      <c r="Q33" s="393"/>
      <c r="R33" s="394"/>
    </row>
    <row r="34" spans="1:18" ht="36" customHeight="1">
      <c r="A34" s="89" t="s">
        <v>152</v>
      </c>
      <c r="B34" s="37"/>
      <c r="C34" s="395"/>
      <c r="D34" s="393"/>
      <c r="E34" s="393"/>
      <c r="F34" s="394"/>
      <c r="G34" s="389"/>
      <c r="H34" s="390"/>
      <c r="I34" s="390"/>
      <c r="J34" s="391"/>
      <c r="K34" s="395"/>
      <c r="L34" s="393"/>
      <c r="M34" s="393"/>
      <c r="N34" s="394"/>
      <c r="O34" s="395"/>
      <c r="P34" s="393"/>
      <c r="Q34" s="393"/>
      <c r="R34" s="394"/>
    </row>
    <row r="35" spans="1:18" ht="100.5" customHeight="1">
      <c r="A35" s="90" t="s">
        <v>153</v>
      </c>
      <c r="B35" s="37"/>
      <c r="C35" s="389"/>
      <c r="D35" s="390"/>
      <c r="E35" s="390"/>
      <c r="F35" s="391"/>
      <c r="G35" s="389"/>
      <c r="H35" s="390"/>
      <c r="I35" s="390"/>
      <c r="J35" s="391"/>
      <c r="K35" s="389"/>
      <c r="L35" s="390"/>
      <c r="M35" s="390"/>
      <c r="N35" s="391"/>
      <c r="O35" s="389"/>
      <c r="P35" s="390"/>
      <c r="Q35" s="390"/>
      <c r="R35" s="391"/>
    </row>
    <row r="36" spans="1:18" ht="12" customHeight="1">
      <c r="A36" s="37"/>
      <c r="B36" s="37"/>
      <c r="C36" s="37"/>
      <c r="D36" s="37"/>
      <c r="E36" s="37"/>
      <c r="F36" s="37"/>
      <c r="G36" s="37"/>
      <c r="H36" s="37"/>
      <c r="I36" s="37"/>
      <c r="J36" s="37"/>
      <c r="K36" s="37"/>
      <c r="L36" s="37"/>
      <c r="M36" s="37"/>
      <c r="N36" s="37"/>
      <c r="O36" s="37"/>
      <c r="P36" s="37"/>
      <c r="Q36" s="37"/>
      <c r="R36" s="37"/>
    </row>
    <row r="37" spans="1:18" ht="18" customHeight="1">
      <c r="A37" s="28"/>
      <c r="B37" s="28"/>
      <c r="C37" s="28"/>
      <c r="D37" s="28"/>
      <c r="E37" s="28"/>
      <c r="F37" s="28"/>
      <c r="G37" s="28"/>
      <c r="H37" s="28"/>
      <c r="I37" s="28"/>
      <c r="J37" s="144" t="s">
        <v>154</v>
      </c>
      <c r="K37" s="28"/>
      <c r="L37" s="28"/>
      <c r="N37" s="144"/>
      <c r="O37" s="28"/>
      <c r="P37" s="28"/>
      <c r="R37" s="144"/>
    </row>
    <row r="38" spans="1:18" ht="41.1" customHeight="1">
      <c r="A38" s="91" t="s">
        <v>155</v>
      </c>
      <c r="B38" s="398"/>
      <c r="C38" s="398"/>
      <c r="D38" s="398"/>
      <c r="E38" s="398"/>
      <c r="F38" s="398"/>
      <c r="G38" s="398"/>
      <c r="H38" s="398"/>
      <c r="I38" s="28"/>
      <c r="J38" s="28"/>
      <c r="K38" s="28"/>
      <c r="L38" s="28"/>
      <c r="M38" s="92"/>
      <c r="N38" s="28"/>
      <c r="O38" s="28"/>
      <c r="P38" s="28"/>
      <c r="Q38" s="92"/>
      <c r="R38" s="28"/>
    </row>
    <row r="39" spans="1:18" ht="15.75">
      <c r="A39" s="28"/>
      <c r="B39" s="37"/>
      <c r="C39" s="37"/>
      <c r="D39" s="37"/>
      <c r="E39" s="37"/>
      <c r="F39" s="37"/>
      <c r="G39" s="93"/>
      <c r="H39" s="93"/>
      <c r="I39" s="94"/>
      <c r="J39" s="94" t="s">
        <v>156</v>
      </c>
      <c r="K39" s="34"/>
      <c r="L39" s="95"/>
      <c r="M39" s="396"/>
      <c r="N39" s="388"/>
      <c r="O39" s="34"/>
      <c r="P39" s="95"/>
      <c r="Q39" s="396"/>
      <c r="R39" s="388"/>
    </row>
    <row r="40" spans="1:18">
      <c r="A40" s="28"/>
      <c r="B40" s="28"/>
      <c r="C40" s="28"/>
      <c r="D40" s="28"/>
      <c r="E40" s="28"/>
      <c r="F40" s="28"/>
      <c r="G40" s="28"/>
      <c r="H40" s="28"/>
      <c r="I40" s="28"/>
      <c r="J40" s="28"/>
      <c r="K40" s="28"/>
      <c r="L40" s="28"/>
      <c r="M40" s="96"/>
      <c r="O40" s="28"/>
      <c r="P40" s="28"/>
      <c r="Q40" s="96"/>
    </row>
    <row r="41" spans="1:18" ht="15.75">
      <c r="A41" s="91" t="s">
        <v>157</v>
      </c>
      <c r="B41" s="399"/>
      <c r="C41" s="399"/>
      <c r="D41" s="399"/>
      <c r="E41" s="399"/>
      <c r="F41" s="399"/>
      <c r="G41" s="399"/>
      <c r="H41" s="399"/>
      <c r="I41" s="43"/>
      <c r="J41" s="35"/>
      <c r="K41" s="35"/>
      <c r="L41" s="35"/>
      <c r="M41" s="35"/>
      <c r="N41" s="35"/>
      <c r="O41" s="35"/>
      <c r="P41" s="35"/>
      <c r="Q41" s="35"/>
      <c r="R41" s="35"/>
    </row>
    <row r="42" spans="1:18" ht="15.75">
      <c r="A42" s="97"/>
      <c r="B42" s="98"/>
      <c r="C42" s="98"/>
      <c r="D42" s="98"/>
      <c r="E42" s="98"/>
      <c r="F42" s="98"/>
      <c r="G42" s="98"/>
      <c r="H42" s="98"/>
      <c r="I42" s="43"/>
      <c r="J42" s="92" t="s">
        <v>158</v>
      </c>
      <c r="K42" s="28"/>
      <c r="L42" s="92"/>
      <c r="M42" s="387"/>
      <c r="N42" s="388"/>
      <c r="O42" s="28"/>
      <c r="P42" s="92"/>
      <c r="Q42" s="387"/>
      <c r="R42" s="388"/>
    </row>
    <row r="43" spans="1:18" ht="15.75" customHeight="1">
      <c r="A43" s="28"/>
      <c r="B43" s="397"/>
      <c r="C43" s="397"/>
      <c r="D43" s="397"/>
      <c r="E43" s="397"/>
      <c r="F43" s="397"/>
      <c r="G43" s="397"/>
      <c r="H43" s="397"/>
      <c r="I43" s="28"/>
      <c r="J43" s="35"/>
      <c r="K43" s="35"/>
      <c r="L43" s="35"/>
      <c r="M43" s="99"/>
      <c r="O43" s="35"/>
      <c r="P43" s="35"/>
      <c r="Q43" s="99"/>
    </row>
    <row r="44" spans="1:18" ht="15.75" customHeight="1">
      <c r="A44" s="28"/>
      <c r="B44" s="98"/>
      <c r="C44" s="98"/>
      <c r="D44" s="98"/>
      <c r="E44" s="98"/>
      <c r="F44" s="98"/>
      <c r="G44" s="98"/>
      <c r="H44" s="98"/>
      <c r="I44" s="28"/>
      <c r="J44" s="35"/>
      <c r="K44" s="35"/>
      <c r="L44" s="35"/>
      <c r="M44" s="35"/>
      <c r="N44" s="100"/>
      <c r="O44" s="35"/>
      <c r="P44" s="35"/>
      <c r="Q44" s="35"/>
      <c r="R44" s="100"/>
    </row>
    <row r="45" spans="1:18" ht="15.75" customHeight="1">
      <c r="A45" s="28"/>
      <c r="B45" s="397"/>
      <c r="C45" s="397"/>
      <c r="D45" s="397"/>
      <c r="E45" s="397"/>
      <c r="F45" s="397"/>
      <c r="G45" s="397"/>
      <c r="H45" s="397"/>
      <c r="I45" s="28"/>
      <c r="J45" s="35"/>
      <c r="K45" s="35"/>
      <c r="L45" s="35"/>
      <c r="M45" s="35"/>
      <c r="N45" s="100"/>
      <c r="O45" s="35"/>
      <c r="P45" s="35"/>
      <c r="Q45" s="35"/>
      <c r="R45" s="100"/>
    </row>
    <row r="46" spans="1:18" ht="30" customHeight="1">
      <c r="A46" s="101"/>
      <c r="B46" s="102"/>
      <c r="C46" s="102"/>
      <c r="D46" s="102"/>
      <c r="E46" s="102"/>
      <c r="F46" s="102"/>
      <c r="G46" s="102"/>
      <c r="H46" s="102"/>
      <c r="I46" s="101"/>
      <c r="J46" s="101"/>
      <c r="K46" s="101"/>
      <c r="L46" s="101"/>
      <c r="M46" s="101"/>
      <c r="N46" s="101"/>
      <c r="O46" s="101"/>
      <c r="P46" s="101"/>
      <c r="Q46" s="101"/>
      <c r="R46" s="101"/>
    </row>
    <row r="47" spans="1:18">
      <c r="A47" s="35"/>
      <c r="B47" s="35"/>
      <c r="C47" s="35"/>
      <c r="D47" s="35"/>
      <c r="E47" s="35"/>
      <c r="F47" s="35"/>
      <c r="G47" s="35"/>
      <c r="H47" s="35"/>
      <c r="I47" s="35"/>
      <c r="J47" s="35"/>
      <c r="K47" s="35"/>
      <c r="L47" s="103"/>
      <c r="M47" s="35"/>
      <c r="N47" s="35"/>
      <c r="O47" s="35"/>
      <c r="P47" s="103"/>
      <c r="Q47" s="35"/>
      <c r="R47" s="35"/>
    </row>
    <row r="48" spans="1:18">
      <c r="L48" s="104"/>
      <c r="P48" s="104"/>
    </row>
    <row r="49" spans="12:16">
      <c r="L49" s="104"/>
      <c r="P49" s="104"/>
    </row>
    <row r="50" spans="12:16">
      <c r="L50" s="104"/>
      <c r="P50" s="104"/>
    </row>
    <row r="51" spans="12:16">
      <c r="L51" s="104"/>
      <c r="P51" s="104"/>
    </row>
    <row r="52" spans="12:16">
      <c r="L52" s="104"/>
      <c r="P52" s="104"/>
    </row>
    <row r="53" spans="12:16">
      <c r="L53" s="104"/>
      <c r="P53" s="104"/>
    </row>
    <row r="54" spans="12:16">
      <c r="L54" s="104"/>
      <c r="P54" s="104"/>
    </row>
    <row r="55" spans="12:16">
      <c r="L55" s="104"/>
      <c r="P55" s="104"/>
    </row>
    <row r="56" spans="12:16">
      <c r="L56" s="104"/>
      <c r="P56" s="104"/>
    </row>
    <row r="57" spans="12:16">
      <c r="L57" s="104"/>
      <c r="P57" s="104"/>
    </row>
    <row r="58" spans="12:16">
      <c r="L58" s="104"/>
      <c r="P58" s="104"/>
    </row>
    <row r="59" spans="12:16">
      <c r="L59" s="104"/>
      <c r="P59" s="104"/>
    </row>
    <row r="60" spans="12:16">
      <c r="L60" s="104"/>
      <c r="P60" s="104"/>
    </row>
    <row r="61" spans="12:16">
      <c r="L61" s="104"/>
      <c r="P61" s="104"/>
    </row>
    <row r="62" spans="12:16">
      <c r="L62" s="104"/>
      <c r="P62" s="104"/>
    </row>
    <row r="63" spans="12:16">
      <c r="L63" s="104"/>
      <c r="P63" s="104"/>
    </row>
    <row r="64" spans="12:16">
      <c r="L64" s="104"/>
      <c r="P64" s="104"/>
    </row>
    <row r="65" spans="12:16">
      <c r="L65" s="104"/>
      <c r="P65" s="104"/>
    </row>
    <row r="66" spans="12:16">
      <c r="L66" s="104"/>
      <c r="P66" s="104"/>
    </row>
    <row r="67" spans="12:16">
      <c r="L67" s="104"/>
      <c r="P67" s="104"/>
    </row>
    <row r="68" spans="12:16">
      <c r="L68" s="104"/>
      <c r="P68" s="104"/>
    </row>
    <row r="69" spans="12:16">
      <c r="L69" s="104"/>
      <c r="P69" s="104"/>
    </row>
    <row r="70" spans="12:16">
      <c r="L70" s="104"/>
      <c r="P70" s="104"/>
    </row>
    <row r="71" spans="12:16">
      <c r="L71" s="104"/>
      <c r="P71" s="104"/>
    </row>
    <row r="72" spans="12:16">
      <c r="L72" s="104"/>
      <c r="P72" s="104"/>
    </row>
    <row r="73" spans="12:16">
      <c r="L73" s="104"/>
      <c r="P73" s="104"/>
    </row>
    <row r="74" spans="12:16">
      <c r="L74" s="104"/>
      <c r="P74" s="104"/>
    </row>
    <row r="75" spans="12:16">
      <c r="L75" s="104"/>
      <c r="P75" s="104"/>
    </row>
    <row r="76" spans="12:16">
      <c r="L76" s="104"/>
      <c r="P76" s="104"/>
    </row>
    <row r="77" spans="12:16">
      <c r="L77" s="104"/>
      <c r="P77" s="104"/>
    </row>
    <row r="78" spans="12:16">
      <c r="L78" s="104"/>
      <c r="P78" s="104"/>
    </row>
    <row r="79" spans="12:16">
      <c r="L79" s="104"/>
      <c r="P79" s="104"/>
    </row>
    <row r="80" spans="12:16">
      <c r="L80" s="104"/>
      <c r="P80" s="104"/>
    </row>
    <row r="81" spans="12:16">
      <c r="L81" s="104"/>
      <c r="P81" s="104"/>
    </row>
    <row r="82" spans="12:16">
      <c r="L82" s="104"/>
      <c r="P82" s="104"/>
    </row>
    <row r="83" spans="12:16">
      <c r="L83" s="104"/>
      <c r="P83" s="104"/>
    </row>
    <row r="84" spans="12:16">
      <c r="L84" s="104"/>
      <c r="P84" s="104"/>
    </row>
    <row r="85" spans="12:16">
      <c r="L85" s="104"/>
      <c r="P85" s="104"/>
    </row>
  </sheetData>
  <mergeCells count="30">
    <mergeCell ref="Q7:R7"/>
    <mergeCell ref="Q9:R9"/>
    <mergeCell ref="C11:F11"/>
    <mergeCell ref="G11:J11"/>
    <mergeCell ref="K11:N11"/>
    <mergeCell ref="O11:R11"/>
    <mergeCell ref="C34:F34"/>
    <mergeCell ref="G34:J34"/>
    <mergeCell ref="K34:N34"/>
    <mergeCell ref="C32:F32"/>
    <mergeCell ref="G32:J32"/>
    <mergeCell ref="K32:N32"/>
    <mergeCell ref="C33:F33"/>
    <mergeCell ref="G33:J33"/>
    <mergeCell ref="K33:N33"/>
    <mergeCell ref="C35:F35"/>
    <mergeCell ref="G35:J35"/>
    <mergeCell ref="K35:N35"/>
    <mergeCell ref="B45:H45"/>
    <mergeCell ref="B38:H38"/>
    <mergeCell ref="M39:N39"/>
    <mergeCell ref="B41:H41"/>
    <mergeCell ref="M42:N42"/>
    <mergeCell ref="B43:H43"/>
    <mergeCell ref="Q42:R42"/>
    <mergeCell ref="O32:R32"/>
    <mergeCell ref="O33:R33"/>
    <mergeCell ref="O34:R34"/>
    <mergeCell ref="O35:R35"/>
    <mergeCell ref="Q39:R39"/>
  </mergeCells>
  <pageMargins left="0.51181102362204722" right="0.51181102362204722" top="0.74803149606299213" bottom="0.74803149606299213"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50"/>
  <sheetViews>
    <sheetView showGridLines="0" topLeftCell="A7" zoomScale="70" zoomScaleNormal="70" zoomScaleSheetLayoutView="75" workbookViewId="0">
      <selection activeCell="G8" sqref="G8"/>
    </sheetView>
  </sheetViews>
  <sheetFormatPr defaultColWidth="9.140625" defaultRowHeight="12.75"/>
  <cols>
    <col min="1" max="1" width="6.28515625" customWidth="1"/>
    <col min="2" max="2" width="10.7109375" customWidth="1"/>
    <col min="3" max="3" width="5.28515625" customWidth="1"/>
    <col min="4" max="4" width="56" customWidth="1"/>
    <col min="5" max="5" width="69.7109375" customWidth="1"/>
    <col min="6" max="6" width="5" hidden="1" customWidth="1"/>
    <col min="7" max="7" width="9.7109375" customWidth="1"/>
    <col min="8" max="8" width="9.7109375" hidden="1" customWidth="1"/>
    <col min="9" max="9" width="9.7109375" style="17" customWidth="1"/>
    <col min="10" max="10" width="11.42578125" customWidth="1"/>
    <col min="11" max="11" width="0.140625" customWidth="1"/>
    <col min="12" max="12" width="9.7109375" style="255" customWidth="1"/>
    <col min="13" max="13" width="10.140625" style="1" customWidth="1"/>
    <col min="14" max="14" width="11" customWidth="1"/>
    <col min="15" max="16" width="9.140625" customWidth="1"/>
  </cols>
  <sheetData>
    <row r="1" spans="2:16" ht="57" customHeight="1">
      <c r="B1" s="17"/>
      <c r="C1" s="17"/>
      <c r="D1" s="17"/>
      <c r="E1" s="17"/>
      <c r="F1" s="17"/>
      <c r="G1" s="17"/>
      <c r="H1" s="17"/>
      <c r="J1" s="17"/>
      <c r="K1" s="17"/>
      <c r="L1" s="251"/>
      <c r="M1" s="18"/>
      <c r="N1" s="17"/>
    </row>
    <row r="2" spans="2:16" ht="14.25" customHeight="1" thickBot="1">
      <c r="B2" s="17"/>
      <c r="C2" s="17"/>
      <c r="D2" s="17"/>
      <c r="E2" s="17"/>
      <c r="F2" s="17"/>
      <c r="G2" s="17"/>
      <c r="H2" s="17"/>
      <c r="J2" s="17"/>
      <c r="K2" s="17"/>
      <c r="L2" s="251"/>
      <c r="M2" s="18"/>
      <c r="N2" s="17"/>
    </row>
    <row r="3" spans="2:16" ht="21.75" customHeight="1" thickBot="1">
      <c r="B3" s="17"/>
      <c r="C3" s="17"/>
      <c r="D3" s="17"/>
      <c r="E3" s="193" t="s">
        <v>159</v>
      </c>
      <c r="F3" s="194"/>
      <c r="G3" s="110" t="s">
        <v>47</v>
      </c>
      <c r="H3" s="105"/>
      <c r="I3" s="105"/>
      <c r="J3" s="105"/>
      <c r="K3" s="105"/>
      <c r="L3" s="252"/>
      <c r="M3" s="105"/>
      <c r="N3" s="106"/>
    </row>
    <row r="4" spans="2:16" ht="15" customHeight="1" thickBot="1">
      <c r="B4" s="17"/>
      <c r="C4" s="17"/>
      <c r="D4" s="17"/>
      <c r="E4" s="17"/>
      <c r="F4" s="17"/>
      <c r="G4" s="17"/>
      <c r="H4" s="17"/>
      <c r="J4" s="17"/>
      <c r="K4" s="17"/>
      <c r="L4" s="251"/>
      <c r="M4" s="18"/>
      <c r="N4" s="17"/>
    </row>
    <row r="5" spans="2:16" ht="20.25" customHeight="1" thickBot="1">
      <c r="B5" s="339" t="s">
        <v>48</v>
      </c>
      <c r="C5" s="340"/>
      <c r="D5" s="340"/>
      <c r="E5" s="340"/>
      <c r="F5" s="340"/>
      <c r="G5" s="340"/>
      <c r="H5" s="340"/>
      <c r="I5" s="340"/>
      <c r="J5" s="340"/>
      <c r="K5" s="340"/>
      <c r="L5" s="340"/>
      <c r="M5" s="340"/>
      <c r="N5" s="341"/>
    </row>
    <row r="6" spans="2:16" ht="13.5" thickBot="1">
      <c r="B6" s="17"/>
      <c r="C6" s="17"/>
      <c r="D6" s="17"/>
      <c r="E6" s="19"/>
      <c r="F6" s="19"/>
      <c r="G6" s="19"/>
      <c r="H6" s="17"/>
      <c r="J6" s="17"/>
      <c r="K6" s="20"/>
      <c r="L6" s="253"/>
      <c r="M6" s="17"/>
      <c r="N6" s="17"/>
    </row>
    <row r="7" spans="2:16" s="2" customFormat="1" ht="64.900000000000006" customHeight="1" thickBot="1">
      <c r="B7" s="187"/>
      <c r="C7" s="188"/>
      <c r="D7" s="189"/>
      <c r="E7" s="190" t="s">
        <v>49</v>
      </c>
      <c r="F7" s="190"/>
      <c r="G7" s="190" t="s">
        <v>50</v>
      </c>
      <c r="H7" s="190"/>
      <c r="I7" s="191" t="s">
        <v>51</v>
      </c>
      <c r="J7" s="190" t="s">
        <v>52</v>
      </c>
      <c r="K7" s="190" t="s">
        <v>53</v>
      </c>
      <c r="L7" s="269" t="s">
        <v>54</v>
      </c>
      <c r="M7" s="190" t="s">
        <v>55</v>
      </c>
      <c r="N7" s="192" t="s">
        <v>56</v>
      </c>
    </row>
    <row r="8" spans="2:16" s="2" customFormat="1" ht="43.5">
      <c r="B8" s="346" t="s">
        <v>57</v>
      </c>
      <c r="C8" s="162">
        <v>1</v>
      </c>
      <c r="D8" s="273" t="s">
        <v>58</v>
      </c>
      <c r="E8" s="274"/>
      <c r="F8" s="24">
        <f>IF(G8="",0,IF(G8=1,40,IF(G8=2,70,IF(G8=3,90,IF(G8=4,100,0)))))</f>
        <v>0</v>
      </c>
      <c r="G8" s="308"/>
      <c r="H8" s="107"/>
      <c r="I8" s="275">
        <v>3</v>
      </c>
      <c r="J8" s="276">
        <f>I8/N8</f>
        <v>0.25</v>
      </c>
      <c r="K8" s="277">
        <f t="shared" ref="K8:K13" si="0">I8/$I$23*100</f>
        <v>3</v>
      </c>
      <c r="L8" s="278">
        <f t="shared" ref="L8:L13" si="1">SUM(F8*I8/100)</f>
        <v>0</v>
      </c>
      <c r="M8" s="335">
        <f>SUM((L8:L10))</f>
        <v>0</v>
      </c>
      <c r="N8" s="343">
        <f>SUM((I8:I10))</f>
        <v>12</v>
      </c>
    </row>
    <row r="9" spans="2:16" s="2" customFormat="1" ht="86.25">
      <c r="B9" s="347"/>
      <c r="C9" s="257">
        <v>2</v>
      </c>
      <c r="D9" s="161" t="s">
        <v>59</v>
      </c>
      <c r="E9" s="170"/>
      <c r="F9" s="23">
        <f t="shared" ref="F9:F10" si="2">IF(G9="",0,IF(G9=1,40,IF(G9=2,70,IF(G9=3,90,IF(G9=4,100,0)))))</f>
        <v>0</v>
      </c>
      <c r="G9" s="309"/>
      <c r="H9" s="108"/>
      <c r="I9" s="258">
        <v>5</v>
      </c>
      <c r="J9" s="259">
        <f>I9/N8</f>
        <v>0.41666666666666669</v>
      </c>
      <c r="K9" s="260">
        <f t="shared" si="0"/>
        <v>5</v>
      </c>
      <c r="L9" s="261">
        <f t="shared" si="1"/>
        <v>0</v>
      </c>
      <c r="M9" s="342"/>
      <c r="N9" s="344"/>
    </row>
    <row r="10" spans="2:16" s="2" customFormat="1" ht="58.5" thickBot="1">
      <c r="B10" s="348"/>
      <c r="C10" s="163">
        <v>3</v>
      </c>
      <c r="D10" s="279" t="s">
        <v>60</v>
      </c>
      <c r="E10" s="280"/>
      <c r="F10" s="25">
        <f t="shared" si="2"/>
        <v>0</v>
      </c>
      <c r="G10" s="310"/>
      <c r="H10" s="109"/>
      <c r="I10" s="281">
        <v>4</v>
      </c>
      <c r="J10" s="282">
        <f>I10/N8</f>
        <v>0.33333333333333331</v>
      </c>
      <c r="K10" s="283">
        <f t="shared" si="0"/>
        <v>4</v>
      </c>
      <c r="L10" s="284">
        <f t="shared" si="1"/>
        <v>0</v>
      </c>
      <c r="M10" s="336"/>
      <c r="N10" s="345"/>
      <c r="O10" s="137"/>
      <c r="P10" s="138"/>
    </row>
    <row r="11" spans="2:16" s="2" customFormat="1" ht="84" customHeight="1">
      <c r="B11" s="346" t="s">
        <v>61</v>
      </c>
      <c r="C11" s="162">
        <v>4</v>
      </c>
      <c r="D11" s="183" t="s">
        <v>62</v>
      </c>
      <c r="E11" s="177"/>
      <c r="F11" s="24">
        <f t="shared" ref="F11:F21" si="3">IF(G11="",0,IF(G11=1,40,IF(G11=2,70,IF(G11=3,90,IF(G11=4,100,0)))))</f>
        <v>0</v>
      </c>
      <c r="G11" s="308"/>
      <c r="H11" s="107"/>
      <c r="I11" s="275">
        <v>10</v>
      </c>
      <c r="J11" s="276">
        <f>I11/N11</f>
        <v>0.76923076923076927</v>
      </c>
      <c r="K11" s="277">
        <f t="shared" si="0"/>
        <v>10</v>
      </c>
      <c r="L11" s="278">
        <f t="shared" si="1"/>
        <v>0</v>
      </c>
      <c r="M11" s="335">
        <f>SUM(L11:L12)</f>
        <v>0</v>
      </c>
      <c r="N11" s="343">
        <f>SUM(I11:I12)</f>
        <v>13</v>
      </c>
      <c r="O11" s="137"/>
      <c r="P11" s="138"/>
    </row>
    <row r="12" spans="2:16" s="2" customFormat="1" ht="63" customHeight="1" thickBot="1">
      <c r="B12" s="348"/>
      <c r="C12" s="163">
        <v>5</v>
      </c>
      <c r="D12" s="164" t="s">
        <v>63</v>
      </c>
      <c r="E12" s="285"/>
      <c r="F12" s="25">
        <f t="shared" si="3"/>
        <v>0</v>
      </c>
      <c r="G12" s="310"/>
      <c r="H12" s="109"/>
      <c r="I12" s="281">
        <v>3</v>
      </c>
      <c r="J12" s="282">
        <f>I12/N11</f>
        <v>0.23076923076923078</v>
      </c>
      <c r="K12" s="283">
        <f t="shared" si="0"/>
        <v>3</v>
      </c>
      <c r="L12" s="284">
        <f t="shared" si="1"/>
        <v>0</v>
      </c>
      <c r="M12" s="336"/>
      <c r="N12" s="345"/>
      <c r="O12" s="137"/>
      <c r="P12" s="138"/>
    </row>
    <row r="13" spans="2:16" s="2" customFormat="1" ht="68.25" customHeight="1" thickBot="1">
      <c r="B13" s="262" t="s">
        <v>64</v>
      </c>
      <c r="C13" s="182">
        <v>6</v>
      </c>
      <c r="D13" s="179" t="s">
        <v>65</v>
      </c>
      <c r="E13" s="179"/>
      <c r="F13" s="180">
        <f t="shared" si="3"/>
        <v>0</v>
      </c>
      <c r="G13" s="311"/>
      <c r="H13" s="181"/>
      <c r="I13" s="263">
        <v>5</v>
      </c>
      <c r="J13" s="264">
        <f>I13/N13</f>
        <v>1</v>
      </c>
      <c r="K13" s="265">
        <f t="shared" si="0"/>
        <v>5</v>
      </c>
      <c r="L13" s="266">
        <f t="shared" si="1"/>
        <v>0</v>
      </c>
      <c r="M13" s="267">
        <f>L13</f>
        <v>0</v>
      </c>
      <c r="N13" s="268">
        <f>I13</f>
        <v>5</v>
      </c>
      <c r="O13" s="137"/>
      <c r="P13" s="138"/>
    </row>
    <row r="14" spans="2:16" s="186" customFormat="1" ht="39.75" customHeight="1" thickBot="1">
      <c r="B14" s="349" t="s">
        <v>66</v>
      </c>
      <c r="C14" s="350"/>
      <c r="D14" s="350"/>
      <c r="E14" s="350"/>
      <c r="F14" s="286"/>
      <c r="G14" s="287"/>
      <c r="H14" s="287">
        <f t="shared" ref="H14:N14" si="4">SUM(H8:H13)</f>
        <v>0</v>
      </c>
      <c r="I14" s="287">
        <f>SUM(I8:I13)</f>
        <v>30</v>
      </c>
      <c r="J14" s="287"/>
      <c r="K14" s="287">
        <f t="shared" si="4"/>
        <v>30</v>
      </c>
      <c r="L14" s="288">
        <f t="shared" si="4"/>
        <v>0</v>
      </c>
      <c r="M14" s="289">
        <f>SUM(M8:M13)</f>
        <v>0</v>
      </c>
      <c r="N14" s="290">
        <f t="shared" si="4"/>
        <v>30</v>
      </c>
      <c r="O14" s="184"/>
      <c r="P14" s="185"/>
    </row>
    <row r="15" spans="2:16" s="2" customFormat="1" ht="58.5" customHeight="1">
      <c r="B15" s="346" t="s">
        <v>67</v>
      </c>
      <c r="C15" s="162">
        <v>7</v>
      </c>
      <c r="D15" s="291" t="s">
        <v>68</v>
      </c>
      <c r="E15" s="165"/>
      <c r="F15" s="24">
        <f t="shared" ref="F15:F18" si="5">IF(G15="",0,IF(G15=1,40,IF(G15=2,70,IF(G15=3,90,IF(G15=4,100,0)))))</f>
        <v>0</v>
      </c>
      <c r="G15" s="308"/>
      <c r="H15" s="107"/>
      <c r="I15" s="275">
        <v>7</v>
      </c>
      <c r="J15" s="276">
        <f>I15/N15</f>
        <v>0.1</v>
      </c>
      <c r="K15" s="277">
        <f t="shared" ref="K15:K18" si="6">I15/$I$22*100</f>
        <v>10</v>
      </c>
      <c r="L15" s="278">
        <f t="shared" ref="L15:L21" si="7">SUM(F15*I15/100)</f>
        <v>0</v>
      </c>
      <c r="M15" s="335">
        <f>SUM((L15:L21))</f>
        <v>0</v>
      </c>
      <c r="N15" s="343">
        <f>SUM((I15:I21))</f>
        <v>70</v>
      </c>
    </row>
    <row r="16" spans="2:16" s="2" customFormat="1" ht="66" customHeight="1">
      <c r="B16" s="347"/>
      <c r="C16" s="257">
        <v>8</v>
      </c>
      <c r="D16" s="169" t="s">
        <v>69</v>
      </c>
      <c r="E16" s="166"/>
      <c r="F16" s="23">
        <f t="shared" si="5"/>
        <v>0</v>
      </c>
      <c r="G16" s="309"/>
      <c r="H16" s="108"/>
      <c r="I16" s="258">
        <v>20</v>
      </c>
      <c r="J16" s="259">
        <f>I16/N15</f>
        <v>0.2857142857142857</v>
      </c>
      <c r="K16" s="260">
        <f t="shared" si="6"/>
        <v>28.571428571428569</v>
      </c>
      <c r="L16" s="261">
        <f t="shared" si="7"/>
        <v>0</v>
      </c>
      <c r="M16" s="342"/>
      <c r="N16" s="344"/>
    </row>
    <row r="17" spans="2:16" s="2" customFormat="1" ht="86.25">
      <c r="B17" s="347"/>
      <c r="C17" s="257">
        <v>9</v>
      </c>
      <c r="D17" s="270" t="s">
        <v>70</v>
      </c>
      <c r="E17" s="271"/>
      <c r="F17" s="23">
        <f t="shared" si="5"/>
        <v>0</v>
      </c>
      <c r="G17" s="309"/>
      <c r="H17" s="108"/>
      <c r="I17" s="258">
        <v>15</v>
      </c>
      <c r="J17" s="259">
        <f>I17/N15</f>
        <v>0.21428571428571427</v>
      </c>
      <c r="K17" s="260">
        <f t="shared" si="6"/>
        <v>21.428571428571427</v>
      </c>
      <c r="L17" s="261">
        <f t="shared" si="7"/>
        <v>0</v>
      </c>
      <c r="M17" s="342"/>
      <c r="N17" s="344"/>
    </row>
    <row r="18" spans="2:16" s="2" customFormat="1" ht="43.5">
      <c r="B18" s="347"/>
      <c r="C18" s="257">
        <v>10</v>
      </c>
      <c r="D18" s="3" t="s">
        <v>71</v>
      </c>
      <c r="E18" s="167"/>
      <c r="F18" s="23">
        <f t="shared" si="5"/>
        <v>0</v>
      </c>
      <c r="G18" s="309"/>
      <c r="H18" s="108"/>
      <c r="I18" s="258">
        <v>10</v>
      </c>
      <c r="J18" s="259">
        <f>I18/N15</f>
        <v>0.14285714285714285</v>
      </c>
      <c r="K18" s="260">
        <f t="shared" si="6"/>
        <v>14.285714285714285</v>
      </c>
      <c r="L18" s="261">
        <f t="shared" si="7"/>
        <v>0</v>
      </c>
      <c r="M18" s="342"/>
      <c r="N18" s="344"/>
    </row>
    <row r="19" spans="2:16" s="2" customFormat="1" ht="43.5">
      <c r="B19" s="347"/>
      <c r="C19" s="257">
        <v>11</v>
      </c>
      <c r="D19" s="272" t="s">
        <v>72</v>
      </c>
      <c r="E19" s="166"/>
      <c r="F19" s="23">
        <f t="shared" si="3"/>
        <v>0</v>
      </c>
      <c r="G19" s="309"/>
      <c r="H19" s="108"/>
      <c r="I19" s="258">
        <v>4</v>
      </c>
      <c r="J19" s="259">
        <f>I19/N15</f>
        <v>5.7142857142857141E-2</v>
      </c>
      <c r="K19" s="260">
        <f>I19/$I$23*100</f>
        <v>4</v>
      </c>
      <c r="L19" s="261">
        <f t="shared" si="7"/>
        <v>0</v>
      </c>
      <c r="M19" s="342"/>
      <c r="N19" s="344"/>
    </row>
    <row r="20" spans="2:16" s="2" customFormat="1" ht="45.75" customHeight="1">
      <c r="B20" s="347"/>
      <c r="C20" s="257">
        <v>12</v>
      </c>
      <c r="D20" s="272" t="s">
        <v>73</v>
      </c>
      <c r="E20" s="166"/>
      <c r="F20" s="23">
        <f t="shared" si="3"/>
        <v>0</v>
      </c>
      <c r="G20" s="309"/>
      <c r="H20" s="108"/>
      <c r="I20" s="258">
        <v>4</v>
      </c>
      <c r="J20" s="259">
        <f>I20/N15</f>
        <v>5.7142857142857141E-2</v>
      </c>
      <c r="K20" s="260">
        <f>I20/$I$23*100</f>
        <v>4</v>
      </c>
      <c r="L20" s="261">
        <f t="shared" si="7"/>
        <v>0</v>
      </c>
      <c r="M20" s="342"/>
      <c r="N20" s="344"/>
    </row>
    <row r="21" spans="2:16" s="2" customFormat="1" ht="88.5" thickBot="1">
      <c r="B21" s="348"/>
      <c r="C21" s="163">
        <v>13</v>
      </c>
      <c r="D21" s="256" t="s">
        <v>74</v>
      </c>
      <c r="E21" s="168"/>
      <c r="F21" s="25">
        <f t="shared" si="3"/>
        <v>0</v>
      </c>
      <c r="G21" s="310"/>
      <c r="H21" s="109"/>
      <c r="I21" s="281">
        <v>10</v>
      </c>
      <c r="J21" s="282">
        <f>I21/N15</f>
        <v>0.14285714285714285</v>
      </c>
      <c r="K21" s="283">
        <f>I21/$I$23*100</f>
        <v>10</v>
      </c>
      <c r="L21" s="284">
        <f t="shared" si="7"/>
        <v>0</v>
      </c>
      <c r="M21" s="336"/>
      <c r="N21" s="345"/>
      <c r="O21" s="137"/>
      <c r="P21" s="138"/>
    </row>
    <row r="22" spans="2:16" s="186" customFormat="1" ht="31.5" customHeight="1">
      <c r="B22" s="351" t="s">
        <v>75</v>
      </c>
      <c r="C22" s="352"/>
      <c r="D22" s="352"/>
      <c r="E22" s="352"/>
      <c r="F22" s="300"/>
      <c r="G22" s="301"/>
      <c r="H22" s="301">
        <f t="shared" ref="H22:N22" si="8">SUM(H15:H21)</f>
        <v>0</v>
      </c>
      <c r="I22" s="302">
        <f t="shared" si="8"/>
        <v>70</v>
      </c>
      <c r="J22" s="294"/>
      <c r="K22" s="298">
        <f t="shared" si="8"/>
        <v>92.285714285714278</v>
      </c>
      <c r="L22" s="292">
        <f t="shared" si="8"/>
        <v>0</v>
      </c>
      <c r="M22" s="293">
        <f t="shared" si="8"/>
        <v>0</v>
      </c>
      <c r="N22" s="294">
        <f t="shared" si="8"/>
        <v>70</v>
      </c>
      <c r="O22" s="184"/>
      <c r="P22" s="185"/>
    </row>
    <row r="23" spans="2:16" s="2" customFormat="1" ht="31.5" customHeight="1" thickBot="1">
      <c r="B23" s="353" t="s">
        <v>76</v>
      </c>
      <c r="C23" s="354"/>
      <c r="D23" s="354"/>
      <c r="E23" s="354"/>
      <c r="F23" s="303"/>
      <c r="G23" s="304"/>
      <c r="H23" s="305"/>
      <c r="I23" s="306">
        <f>I14+I22</f>
        <v>100</v>
      </c>
      <c r="J23" s="307"/>
      <c r="K23" s="299">
        <f>K14+K22</f>
        <v>122.28571428571428</v>
      </c>
      <c r="L23" s="295">
        <f>L14+L22</f>
        <v>0</v>
      </c>
      <c r="M23" s="296">
        <f>M14+M22</f>
        <v>0</v>
      </c>
      <c r="N23" s="297">
        <f>N14+N22</f>
        <v>100</v>
      </c>
      <c r="P23" s="137"/>
    </row>
    <row r="24" spans="2:16">
      <c r="G24" s="17"/>
      <c r="H24" s="17"/>
      <c r="J24" s="17"/>
      <c r="K24" s="17"/>
      <c r="L24" s="254"/>
      <c r="M24" s="21"/>
    </row>
    <row r="25" spans="2:16" ht="14.25" customHeight="1">
      <c r="C25" s="14"/>
      <c r="G25" s="17"/>
      <c r="H25" s="17"/>
      <c r="J25" s="17"/>
      <c r="K25" s="17"/>
      <c r="L25" s="254"/>
      <c r="M25" s="18"/>
    </row>
    <row r="26" spans="2:16">
      <c r="G26" s="17"/>
      <c r="H26" s="17"/>
      <c r="J26" s="17"/>
      <c r="K26" s="17"/>
      <c r="L26" s="254"/>
      <c r="M26" s="18"/>
    </row>
    <row r="27" spans="2:16" ht="24" customHeight="1">
      <c r="B27" s="7"/>
      <c r="C27" s="337" t="s">
        <v>77</v>
      </c>
      <c r="D27" s="337"/>
      <c r="E27" s="13"/>
      <c r="F27" s="13"/>
      <c r="G27" s="338"/>
      <c r="H27" s="338"/>
      <c r="I27" s="338"/>
      <c r="J27" s="338"/>
      <c r="K27" s="17"/>
      <c r="L27" s="254"/>
      <c r="M27" s="18"/>
    </row>
    <row r="28" spans="2:16" ht="17.25" customHeight="1">
      <c r="B28" s="7"/>
      <c r="C28" s="15">
        <v>1</v>
      </c>
      <c r="D28" s="16" t="s">
        <v>33</v>
      </c>
    </row>
    <row r="29" spans="2:16" ht="17.25" customHeight="1">
      <c r="B29" s="7"/>
      <c r="C29" s="15">
        <v>2</v>
      </c>
      <c r="D29" s="16" t="s">
        <v>35</v>
      </c>
    </row>
    <row r="30" spans="2:16" ht="17.25" customHeight="1">
      <c r="B30" s="7"/>
      <c r="C30" s="15">
        <v>3</v>
      </c>
      <c r="D30" s="16" t="s">
        <v>37</v>
      </c>
      <c r="E30" s="363" t="s">
        <v>78</v>
      </c>
      <c r="F30" s="363"/>
      <c r="G30" s="363"/>
      <c r="H30" s="364"/>
      <c r="I30" s="364"/>
      <c r="J30" s="364"/>
      <c r="K30" s="364"/>
      <c r="L30" s="364"/>
      <c r="M30" s="364"/>
      <c r="N30" s="364"/>
    </row>
    <row r="31" spans="2:16" ht="17.25" customHeight="1">
      <c r="B31" s="7"/>
      <c r="C31" s="15">
        <v>4</v>
      </c>
      <c r="D31" s="16" t="s">
        <v>79</v>
      </c>
      <c r="E31" s="355"/>
      <c r="F31" s="355"/>
      <c r="G31" s="355"/>
      <c r="H31" s="12"/>
      <c r="I31" s="356" t="s">
        <v>25</v>
      </c>
      <c r="J31" s="356"/>
      <c r="K31" s="356"/>
      <c r="L31" s="356"/>
      <c r="M31" s="356"/>
      <c r="N31" s="356"/>
    </row>
    <row r="35" spans="2:4" ht="15.75">
      <c r="B35" s="143" t="s">
        <v>80</v>
      </c>
      <c r="C35" s="141"/>
      <c r="D35" s="142"/>
    </row>
    <row r="36" spans="2:4" ht="35.25" customHeight="1">
      <c r="B36" s="357"/>
      <c r="C36" s="358"/>
      <c r="D36" s="359"/>
    </row>
    <row r="37" spans="2:4" ht="27" customHeight="1">
      <c r="B37" s="360"/>
      <c r="C37" s="361"/>
      <c r="D37" s="362"/>
    </row>
    <row r="38" spans="2:4">
      <c r="B38" s="171"/>
      <c r="C38" s="172"/>
      <c r="D38" s="173"/>
    </row>
    <row r="39" spans="2:4">
      <c r="B39" s="171"/>
      <c r="C39" s="172"/>
      <c r="D39" s="173"/>
    </row>
    <row r="40" spans="2:4">
      <c r="B40" s="171"/>
      <c r="C40" s="172"/>
      <c r="D40" s="173"/>
    </row>
    <row r="41" spans="2:4">
      <c r="B41" s="171"/>
      <c r="C41" s="172"/>
      <c r="D41" s="173"/>
    </row>
    <row r="42" spans="2:4">
      <c r="B42" s="171"/>
      <c r="C42" s="172"/>
      <c r="D42" s="173"/>
    </row>
    <row r="43" spans="2:4">
      <c r="B43" s="171"/>
      <c r="C43" s="172"/>
      <c r="D43" s="173"/>
    </row>
    <row r="44" spans="2:4" ht="14.25" customHeight="1">
      <c r="B44" s="171"/>
      <c r="C44" s="172"/>
      <c r="D44" s="173"/>
    </row>
    <row r="45" spans="2:4">
      <c r="B45" s="171"/>
      <c r="C45" s="172"/>
      <c r="D45" s="173"/>
    </row>
    <row r="46" spans="2:4">
      <c r="B46" s="171"/>
      <c r="C46" s="172"/>
      <c r="D46" s="173"/>
    </row>
    <row r="47" spans="2:4">
      <c r="B47" s="171"/>
      <c r="C47" s="172"/>
      <c r="D47" s="173"/>
    </row>
    <row r="48" spans="2:4">
      <c r="B48" s="171"/>
      <c r="C48" s="172"/>
      <c r="D48" s="173"/>
    </row>
    <row r="49" spans="2:4">
      <c r="B49" s="171"/>
      <c r="C49" s="172"/>
      <c r="D49" s="173"/>
    </row>
    <row r="50" spans="2:4">
      <c r="B50" s="174"/>
      <c r="C50" s="175"/>
      <c r="D50" s="176"/>
    </row>
  </sheetData>
  <mergeCells count="21">
    <mergeCell ref="E31:G31"/>
    <mergeCell ref="I31:N31"/>
    <mergeCell ref="B36:D36"/>
    <mergeCell ref="B37:D37"/>
    <mergeCell ref="E30:G30"/>
    <mergeCell ref="H30:N30"/>
    <mergeCell ref="M11:M12"/>
    <mergeCell ref="C27:D27"/>
    <mergeCell ref="G27:J27"/>
    <mergeCell ref="B5:N5"/>
    <mergeCell ref="M15:M21"/>
    <mergeCell ref="N15:N21"/>
    <mergeCell ref="N11:N12"/>
    <mergeCell ref="B8:B10"/>
    <mergeCell ref="B11:B12"/>
    <mergeCell ref="M8:M10"/>
    <mergeCell ref="N8:N10"/>
    <mergeCell ref="B15:B21"/>
    <mergeCell ref="B14:E14"/>
    <mergeCell ref="B22:E22"/>
    <mergeCell ref="B23:E23"/>
  </mergeCells>
  <phoneticPr fontId="2" type="noConversion"/>
  <pageMargins left="0.47244094488188981" right="0.23622047244094491" top="0.51181102362204722" bottom="0.43307086614173229" header="0.51181102362204722" footer="0.19685039370078741"/>
  <pageSetup paperSize="9" scale="49" orientation="portrait" r:id="rId1"/>
  <headerFooter alignWithMargins="0">
    <oddFooter>&amp;F&amp;RPage &amp;P</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102F71A336E941BFE5801DA9C94534" ma:contentTypeVersion="8" ma:contentTypeDescription="Create a new document." ma:contentTypeScope="" ma:versionID="0cca53ba21306987969fa7ecb91b38c4">
  <xsd:schema xmlns:xsd="http://www.w3.org/2001/XMLSchema" xmlns:xs="http://www.w3.org/2001/XMLSchema" xmlns:p="http://schemas.microsoft.com/office/2006/metadata/properties" xmlns:ns2="f02ab515-20ae-493e-b021-e7ab15b91519" targetNamespace="http://schemas.microsoft.com/office/2006/metadata/properties" ma:root="true" ma:fieldsID="dd1eb2191faa4b119afb3b28bf8a873a" ns2:_="">
    <xsd:import namespace="f02ab515-20ae-493e-b021-e7ab15b915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ab515-20ae-493e-b021-e7ab15b915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21D8E4-2695-467B-B127-897E44B42A01}"/>
</file>

<file path=customXml/itemProps2.xml><?xml version="1.0" encoding="utf-8"?>
<ds:datastoreItem xmlns:ds="http://schemas.openxmlformats.org/officeDocument/2006/customXml" ds:itemID="{5B26B870-94E1-4F9A-9BF4-88BFDF7AE95A}"/>
</file>

<file path=customXml/itemProps3.xml><?xml version="1.0" encoding="utf-8"?>
<ds:datastoreItem xmlns:ds="http://schemas.openxmlformats.org/officeDocument/2006/customXml" ds:itemID="{7CE27A33-6D97-44E5-A330-26A581100D60}"/>
</file>

<file path=docProps/app.xml><?xml version="1.0" encoding="utf-8"?>
<Properties xmlns="http://schemas.openxmlformats.org/officeDocument/2006/extended-properties" xmlns:vt="http://schemas.openxmlformats.org/officeDocument/2006/docPropsVTypes">
  <Application>Microsoft Excel Online</Application>
  <Manager/>
  <Company>Framework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Claus Darmstadt</dc:creator>
  <cp:keywords/>
  <dc:description/>
  <cp:lastModifiedBy>Catriona Statham</cp:lastModifiedBy>
  <cp:revision/>
  <dcterms:created xsi:type="dcterms:W3CDTF">2007-05-18T19:59:04Z</dcterms:created>
  <dcterms:modified xsi:type="dcterms:W3CDTF">2020-08-27T10:46:17Z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0x01010020102F71A336E941BFE5801DA9C94534</vt:lpwstr>
  </property>
</Properties>
</file>